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2021." sheetId="35" r:id="rId1"/>
  </sheets>
  <definedNames>
    <definedName name="_xlnm.Print_Area" localSheetId="0">'2021.'!$A$1:$I$119</definedName>
    <definedName name="_xlnm.Print_Titles" localSheetId="0">'2021.'!$4:$6</definedName>
  </definedNames>
  <calcPr calcId="162913" fullCalcOnLoad="1"/>
</workbook>
</file>

<file path=xl/calcChain.xml><?xml version="1.0" encoding="utf-8"?>
<calcChain xmlns="http://schemas.openxmlformats.org/spreadsheetml/2006/main">
  <c r="H111" i="35" l="1"/>
  <c r="I111" i="35" s="1"/>
  <c r="H102" i="35"/>
  <c r="I102" i="35" s="1"/>
  <c r="F118" i="35"/>
  <c r="G118" i="35"/>
  <c r="G81" i="35"/>
  <c r="G71" i="35"/>
  <c r="G67" i="35"/>
  <c r="F81" i="35"/>
  <c r="F71" i="35"/>
  <c r="F67" i="35"/>
  <c r="E118" i="35"/>
  <c r="E81" i="35"/>
  <c r="E71" i="35"/>
  <c r="E67" i="35"/>
  <c r="H12" i="35"/>
  <c r="H117" i="35"/>
  <c r="H118" i="35"/>
  <c r="D118" i="35"/>
  <c r="C118" i="35"/>
  <c r="B118" i="35"/>
  <c r="H113" i="35"/>
  <c r="I108" i="35"/>
  <c r="H100" i="35"/>
  <c r="H88" i="35"/>
  <c r="I88" i="35" s="1"/>
  <c r="H80" i="35"/>
  <c r="H81" i="35"/>
  <c r="D81" i="35"/>
  <c r="C81" i="35"/>
  <c r="B81" i="35"/>
  <c r="H76" i="35"/>
  <c r="H74" i="35"/>
  <c r="D77" i="35"/>
  <c r="B77" i="35"/>
  <c r="H70" i="35"/>
  <c r="D71" i="35"/>
  <c r="C71" i="35"/>
  <c r="B71" i="35"/>
  <c r="H66" i="35"/>
  <c r="H67" i="35"/>
  <c r="D67" i="35"/>
  <c r="C67" i="35"/>
  <c r="B67" i="35"/>
  <c r="H54" i="35"/>
  <c r="I54" i="35" s="1"/>
  <c r="H50" i="35"/>
  <c r="I50" i="35"/>
  <c r="H14" i="35"/>
  <c r="H10" i="35"/>
  <c r="H15" i="35" s="1"/>
  <c r="H85" i="35"/>
  <c r="I85" i="35"/>
  <c r="H44" i="35"/>
  <c r="I44" i="35"/>
  <c r="H52" i="35"/>
  <c r="I52" i="35"/>
  <c r="H96" i="35"/>
  <c r="I96" i="35" s="1"/>
  <c r="B15" i="35"/>
  <c r="B63" i="35"/>
  <c r="I100" i="35"/>
  <c r="I117" i="35"/>
  <c r="E77" i="35"/>
  <c r="G77" i="35"/>
  <c r="H59" i="35"/>
  <c r="I59" i="35" s="1"/>
  <c r="H19" i="35"/>
  <c r="I19" i="35"/>
  <c r="H25" i="35"/>
  <c r="I25" i="35" s="1"/>
  <c r="I70" i="35"/>
  <c r="H105" i="35"/>
  <c r="I105" i="35"/>
  <c r="B114" i="35"/>
  <c r="F15" i="35"/>
  <c r="F63" i="35"/>
  <c r="D15" i="35"/>
  <c r="D63" i="35" s="1"/>
  <c r="D119" i="35" s="1"/>
  <c r="E15" i="35"/>
  <c r="E63" i="35"/>
  <c r="F106" i="35"/>
  <c r="I12" i="35"/>
  <c r="C77" i="35"/>
  <c r="H77" i="35"/>
  <c r="I77" i="35" s="1"/>
  <c r="H62" i="35"/>
  <c r="H37" i="35"/>
  <c r="I37" i="35"/>
  <c r="H48" i="35"/>
  <c r="I48" i="35" s="1"/>
  <c r="I67" i="35"/>
  <c r="H71" i="35"/>
  <c r="I71" i="35"/>
  <c r="B106" i="35"/>
  <c r="I118" i="35"/>
  <c r="F77" i="35"/>
  <c r="I74" i="35"/>
  <c r="G106" i="35"/>
  <c r="E106" i="35"/>
  <c r="C106" i="35"/>
  <c r="D106" i="35"/>
  <c r="G114" i="35"/>
  <c r="E114" i="35"/>
  <c r="C114" i="35"/>
  <c r="F114" i="35"/>
  <c r="D114" i="35"/>
  <c r="H109" i="35"/>
  <c r="H94" i="35"/>
  <c r="I94" i="35"/>
  <c r="I14" i="35"/>
  <c r="I66" i="35"/>
  <c r="I76" i="35"/>
  <c r="G15" i="35"/>
  <c r="G63" i="35" s="1"/>
  <c r="G119" i="35" s="1"/>
  <c r="C15" i="35"/>
  <c r="C63" i="35" s="1"/>
  <c r="C119" i="35" s="1"/>
  <c r="B119" i="35"/>
  <c r="E119" i="35"/>
  <c r="F119" i="35"/>
  <c r="H35" i="35"/>
  <c r="I35" i="35" s="1"/>
  <c r="I62" i="35"/>
  <c r="H114" i="35"/>
  <c r="I114" i="35" s="1"/>
  <c r="I109" i="35"/>
  <c r="H106" i="35"/>
  <c r="I106" i="35"/>
  <c r="H63" i="35" l="1"/>
  <c r="I15" i="35"/>
  <c r="I10" i="35"/>
  <c r="H119" i="35" l="1"/>
  <c r="I119" i="35" s="1"/>
  <c r="I63" i="35"/>
</calcChain>
</file>

<file path=xl/sharedStrings.xml><?xml version="1.0" encoding="utf-8"?>
<sst xmlns="http://schemas.openxmlformats.org/spreadsheetml/2006/main" count="132" uniqueCount="99">
  <si>
    <t>OPIS</t>
  </si>
  <si>
    <t xml:space="preserve">%              </t>
  </si>
  <si>
    <t>1.</t>
  </si>
  <si>
    <t>2.</t>
  </si>
  <si>
    <t>3.</t>
  </si>
  <si>
    <t>4.</t>
  </si>
  <si>
    <t>3113 PLAĆE ZA PREKOVREMENI RAD</t>
  </si>
  <si>
    <t>UKUPNO 312 OSTALI RASHODI ZA ZAPOSLENE</t>
  </si>
  <si>
    <t>3132 DOPRINOSI ZA OBVEZNO ZDRAVSTVENO OSIGURANJE</t>
  </si>
  <si>
    <t>UKUPNO 313 DOPRINOSI NA PLAĆE</t>
  </si>
  <si>
    <t>UKUPNO RASHODI ZA ZAPOSLENE</t>
  </si>
  <si>
    <t>3211 SLUŽBENA PUTOVANJA</t>
  </si>
  <si>
    <t>3213 STRUČNO USAVRŠAVANJE ZAPOSLENIKA</t>
  </si>
  <si>
    <t>UKUPNO 321 NAKNADE TROŠKOVA ZAPOSLENIMA</t>
  </si>
  <si>
    <t>3223 ENERGIJA</t>
  </si>
  <si>
    <t xml:space="preserve">3224 MATERIJAL I DIJELOVI ZA TEKUĆE I INVESTICIJSKO ODRŽAVANJE </t>
  </si>
  <si>
    <t>3225 SITNI INVENTAR I AUTO GUME</t>
  </si>
  <si>
    <t>3227 SLUŽBENA, RADNA I ZAŠTITNA ODJEĆA I OBUĆA</t>
  </si>
  <si>
    <t>UKUPNO 322 RASHODI ZA MATERIJAL I ENERGIJU</t>
  </si>
  <si>
    <t>3231 USLUGE TELEFONA, POŠTE I PRIJEVOZA</t>
  </si>
  <si>
    <t>3233 USLUGE PROMIDŽBE I INFORMIRANJA</t>
  </si>
  <si>
    <t>3234 KOMUNALNE USLUGE</t>
  </si>
  <si>
    <t>3235 ZAKUPNINE I NAJAMNINE</t>
  </si>
  <si>
    <t>3236 ZDRAVSTVENE I VETERINARSKE USLUGE</t>
  </si>
  <si>
    <t xml:space="preserve">3237 INTELEKTUALNE I OSOBNE USLUGE </t>
  </si>
  <si>
    <t>3238 RAČUNALNE USLUGE</t>
  </si>
  <si>
    <t>3239 OSTALE USLUGE</t>
  </si>
  <si>
    <t>UKUPNO 323 RASHODI ZA USLUGE</t>
  </si>
  <si>
    <t>3241 NAKNADE TROŠKOVA OSOBAMA IZVAN RADNOG ODNOSA</t>
  </si>
  <si>
    <t>UKUPNO 324 NAKNADE TROŠKOVA OSOBAMA IZVAN RADNOG ODNOSA</t>
  </si>
  <si>
    <t>3293 REPREZENTACIJA</t>
  </si>
  <si>
    <t>3299 OSTALI NESPOMENUTI RASHODI POSLOVANJA</t>
  </si>
  <si>
    <t>UKUPNO 329 OSTALI NESPOMENUTI RASHODI POSLOVANJA</t>
  </si>
  <si>
    <t>3431 BANKARSKE USLUGE I USLUGE PLATNOG PROMETA</t>
  </si>
  <si>
    <t>3433 ZATEZNE KAMATE</t>
  </si>
  <si>
    <t>UKUPNO 343 OSTALI FINANCIJSKI RASHODI</t>
  </si>
  <si>
    <t>3721 NAKNADE GRAĐANIMA I KUĆANSTVIMA U NOVCU</t>
  </si>
  <si>
    <t>UKUPNO 372 OSTALE NAKNADE GRAĐANIMA I KUĆANSTVIMA IZ PRORAČUNA</t>
  </si>
  <si>
    <t>4221 UREDSKA OPREMA I NAMJEŠTAJ</t>
  </si>
  <si>
    <t>4222 KOMUNIKACIJSKA OPREMA</t>
  </si>
  <si>
    <t>4223 OPREMA ZA ODRŽAVANJE I ZAŠTITU</t>
  </si>
  <si>
    <t>4227 UREĐAJI, STROJEVI I OPREMA ZA OSTALE NAMJENE</t>
  </si>
  <si>
    <t>UKUPNO 422 POSTROJENJA I OPREMA</t>
  </si>
  <si>
    <t xml:space="preserve">4241 KNJIGE U KNJIŽNICAMA </t>
  </si>
  <si>
    <t>UKUPNO 424 KNJIGE, UMJETNIČKA DJELA I OSTALE IZLOŽBENE VRIJEDNOSTI</t>
  </si>
  <si>
    <t>UKUPNO A 501 000</t>
  </si>
  <si>
    <t>3811 TEKUĆE DONACIJE U NOVCU</t>
  </si>
  <si>
    <t>UKUPNO 381 TEKUĆE DONACIJE</t>
  </si>
  <si>
    <t>UKUPNO A 501 004</t>
  </si>
  <si>
    <t>UKUPNO A 501 032</t>
  </si>
  <si>
    <t>UKUPNO A 501 037</t>
  </si>
  <si>
    <t>4123 LICENCE</t>
  </si>
  <si>
    <t>UKUPNO 412 NEMATERIJALNA IMOVINA</t>
  </si>
  <si>
    <t>4262 ULAGANJA U RAČUNALNE PROGRAME</t>
  </si>
  <si>
    <t>UKUPNO 426 NEMATERIJALNA PROIZVEDENA IMOVINA</t>
  </si>
  <si>
    <t>UKUPNO  K 501 013</t>
  </si>
  <si>
    <t xml:space="preserve">SVEUKUPNO </t>
  </si>
  <si>
    <t>UKUPNO A 501 026</t>
  </si>
  <si>
    <t>3294 ČLANARINE I NORME</t>
  </si>
  <si>
    <t>UKUPNO 311 PLAĆE (BRUTO)</t>
  </si>
  <si>
    <t>3291 NAKNADE ČLANOVIMA PREDSTAVNIČKIH I IZVRŠNIH TIJELA, POVJERENSTAVA I SLIČNO</t>
  </si>
  <si>
    <t>3292 PREMIJE OSIGURANJA</t>
  </si>
  <si>
    <t>3661 TEKUĆE POMOĆI PRORAČUNSKIM KORISNICIMA DRUGIH PRORAČUNA</t>
  </si>
  <si>
    <t>UKUPNO 366 POMOĆI PRORAČUNSKIM KORISNICIMA DRUGIH PRORAČUNA</t>
  </si>
  <si>
    <t xml:space="preserve">K 501 013 INFORMATIZACIJA HRVATSKOG SABORA   </t>
  </si>
  <si>
    <t xml:space="preserve">A 501 000 ADMINISTRACIJA I UPRAVLJANJE </t>
  </si>
  <si>
    <t xml:space="preserve">A 501 004 ODRŽAVANJE ZGRADE (NARODNO SVEUČILIŠTE OTOČAC)   </t>
  </si>
  <si>
    <t xml:space="preserve">A 501 026 OBILJEŽAVANJE SPOMEN PODRUČJA BLEIBURŠKE TRAGEDIJE I KRIŽNOG PUTA  </t>
  </si>
  <si>
    <t xml:space="preserve">A 501 032 SPOMEN PODRUČJE JASENOVAC I OBILJEŽAVANJE ANTIFAŠISTIČKE BORBE U RH   </t>
  </si>
  <si>
    <t xml:space="preserve">A 501 037 OBILJEŽAVANJE SJEĆANJA NA ŽRTVE SVIH TOTALITARNIH I AUTORITARNIH REŽIMA  </t>
  </si>
  <si>
    <t>6.</t>
  </si>
  <si>
    <t xml:space="preserve">3221 UREDSKI MATERIJAL I  OSTALI MATERIJALNI RASHODI  </t>
  </si>
  <si>
    <t xml:space="preserve">4221 UREDSKA OPREMA I NAMJEŠTAJ  </t>
  </si>
  <si>
    <t xml:space="preserve">4242 UMJETNIČKA DJELA (IZLOŽENA U GALERIJAMA, MUZEJIMA I SLIČNO) </t>
  </si>
  <si>
    <t xml:space="preserve">3121 OSTALI RASHODI ZA ZAPOSLENE   </t>
  </si>
  <si>
    <t>3295 PRISTOJBE I NAKNADE</t>
  </si>
  <si>
    <t>3237 INTELEKTUALNE I OSOBNE USLUGE</t>
  </si>
  <si>
    <t>3432 NEGATIVNE TEČAJNE RAZLIKE I RAZLIKE ZBOG PRIMJENE VALUTNE KLAUZULE</t>
  </si>
  <si>
    <t>UKUPNO A 501 042</t>
  </si>
  <si>
    <t>7.</t>
  </si>
  <si>
    <t>PLAN 2021.</t>
  </si>
  <si>
    <t>UKUPNO A 501 000 - izvor 31</t>
  </si>
  <si>
    <t>3662 KAPITALNE POMOĆI PRORAČUNSKIM KORISNICIMA DRUGIH PRORAČUNA</t>
  </si>
  <si>
    <t>8.</t>
  </si>
  <si>
    <t>3212 NAKNADE ZA PRIJEVOZ, ZA RAD NA TERENU I ODVOJENI ŽIVOT</t>
  </si>
  <si>
    <t>3834 UGOVORENE KAZNE I OSTALE NAKNADE ŠTETA</t>
  </si>
  <si>
    <t>UKUPNO 383 KAZNE, PENALI I NAKNADE ŠTETE</t>
  </si>
  <si>
    <t>PLAN 2021. NAKON 2. REBALANSA</t>
  </si>
  <si>
    <t xml:space="preserve">3111 PLAĆE ZA REDOVAN RAD   </t>
  </si>
  <si>
    <t>3232 USLUGE TEKUĆEG I INVESTICIJSKOG ODRŽAVANJA</t>
  </si>
  <si>
    <t>PLAN 2021. NAKON PRERASPODJELE 5%</t>
  </si>
  <si>
    <t>KONAČNI PLAN 2021.</t>
  </si>
  <si>
    <t>5.</t>
  </si>
  <si>
    <t>PLAN 2021. NAKON 1. REBALANSA</t>
  </si>
  <si>
    <t>IZVRŠENJE 2021.</t>
  </si>
  <si>
    <t>A 501 042 TWINNING PROJEKT "OSNAŽIVANJE I DALJNJA PODRŠKA PARLAMENTIMA BOSNE I HERCEGOVINE U POSLOVIMA EU INTEGRACIJA - BA 16 IPA JH 01 18"</t>
  </si>
  <si>
    <r>
      <t xml:space="preserve">A 501 000 ADMINISTRACIJA I UPRAVLJANJE - izvor 31 </t>
    </r>
    <r>
      <rPr>
        <sz val="10"/>
        <rFont val="Times New Roman"/>
        <family val="1"/>
        <charset val="238"/>
      </rPr>
      <t/>
    </r>
  </si>
  <si>
    <t xml:space="preserve">    010 05 HRVATSKI SABOR</t>
  </si>
  <si>
    <t xml:space="preserve">      IZVRŠENJE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</si>
</sst>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5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9" fillId="0" borderId="0" xfId="0" applyFont="1" applyFill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0" fontId="10" fillId="0" borderId="0" xfId="0" applyFont="1" applyFill="1"/>
    <xf numFmtId="0" fontId="10" fillId="0" borderId="0" xfId="0" applyFont="1"/>
    <xf numFmtId="0" fontId="11" fillId="3" borderId="0" xfId="0" applyFont="1" applyFill="1"/>
    <xf numFmtId="0" fontId="8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6" fillId="4" borderId="2" xfId="0" applyFont="1" applyFill="1" applyBorder="1" applyAlignment="1">
      <alignment horizontal="left" vertical="distributed" wrapText="1"/>
    </xf>
    <xf numFmtId="0" fontId="6" fillId="5" borderId="2" xfId="0" applyFont="1" applyFill="1" applyBorder="1" applyAlignment="1">
      <alignment horizontal="left" vertical="distributed" wrapText="1"/>
    </xf>
    <xf numFmtId="0" fontId="6" fillId="4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left" vertical="distributed" wrapText="1"/>
    </xf>
    <xf numFmtId="0" fontId="6" fillId="6" borderId="2" xfId="0" applyFont="1" applyFill="1" applyBorder="1" applyAlignment="1">
      <alignment horizontal="left" vertical="distributed" wrapText="1"/>
    </xf>
    <xf numFmtId="0" fontId="6" fillId="4" borderId="2" xfId="8" applyFont="1" applyFill="1" applyBorder="1" applyAlignment="1">
      <alignment horizontal="left" vertical="distributed" wrapText="1"/>
    </xf>
    <xf numFmtId="0" fontId="6" fillId="0" borderId="2" xfId="0" applyFont="1" applyFill="1" applyBorder="1" applyAlignment="1">
      <alignment horizontal="left" vertical="distributed" wrapText="1"/>
    </xf>
    <xf numFmtId="0" fontId="6" fillId="2" borderId="2" xfId="0" applyFont="1" applyFill="1" applyBorder="1" applyAlignment="1">
      <alignment horizontal="left" vertical="distributed" wrapText="1"/>
    </xf>
    <xf numFmtId="0" fontId="6" fillId="0" borderId="2" xfId="0" applyFont="1" applyBorder="1" applyAlignment="1">
      <alignment horizontal="left" vertical="distributed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8" applyFont="1" applyFill="1" applyBorder="1" applyAlignment="1">
      <alignment horizontal="left" vertical="distributed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distributed"/>
    </xf>
    <xf numFmtId="4" fontId="6" fillId="0" borderId="2" xfId="0" applyNumberFormat="1" applyFont="1" applyFill="1" applyBorder="1" applyAlignment="1">
      <alignment horizontal="right" vertical="distributed"/>
    </xf>
    <xf numFmtId="3" fontId="6" fillId="0" borderId="2" xfId="0" applyNumberFormat="1" applyFont="1" applyBorder="1" applyAlignment="1">
      <alignment horizontal="right" vertical="distributed"/>
    </xf>
    <xf numFmtId="1" fontId="6" fillId="0" borderId="2" xfId="0" applyNumberFormat="1" applyFont="1" applyBorder="1" applyAlignment="1">
      <alignment horizontal="right" vertical="distributed"/>
    </xf>
    <xf numFmtId="4" fontId="6" fillId="4" borderId="2" xfId="0" applyNumberFormat="1" applyFont="1" applyFill="1" applyBorder="1" applyAlignment="1">
      <alignment horizontal="right" vertical="distributed"/>
    </xf>
    <xf numFmtId="1" fontId="6" fillId="4" borderId="2" xfId="0" applyNumberFormat="1" applyFont="1" applyFill="1" applyBorder="1" applyAlignment="1">
      <alignment horizontal="right" vertical="distributed"/>
    </xf>
    <xf numFmtId="4" fontId="6" fillId="5" borderId="2" xfId="0" applyNumberFormat="1" applyFont="1" applyFill="1" applyBorder="1" applyAlignment="1">
      <alignment horizontal="right" vertical="distributed"/>
    </xf>
    <xf numFmtId="1" fontId="6" fillId="5" borderId="2" xfId="0" applyNumberFormat="1" applyFont="1" applyFill="1" applyBorder="1" applyAlignment="1">
      <alignment horizontal="right" vertical="distributed"/>
    </xf>
    <xf numFmtId="1" fontId="6" fillId="0" borderId="2" xfId="0" applyNumberFormat="1" applyFont="1" applyFill="1" applyBorder="1" applyAlignment="1">
      <alignment horizontal="right" vertical="distributed"/>
    </xf>
    <xf numFmtId="4" fontId="6" fillId="6" borderId="2" xfId="0" applyNumberFormat="1" applyFont="1" applyFill="1" applyBorder="1" applyAlignment="1">
      <alignment horizontal="right" vertical="distributed"/>
    </xf>
    <xf numFmtId="1" fontId="6" fillId="6" borderId="2" xfId="0" applyNumberFormat="1" applyFont="1" applyFill="1" applyBorder="1" applyAlignment="1">
      <alignment horizontal="right" vertical="distributed"/>
    </xf>
    <xf numFmtId="4" fontId="6" fillId="0" borderId="2" xfId="0" applyNumberFormat="1" applyFont="1" applyBorder="1" applyAlignment="1">
      <alignment horizontal="right" vertical="center" wrapText="1"/>
    </xf>
    <xf numFmtId="1" fontId="6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1" fontId="6" fillId="4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1" fontId="6" fillId="0" borderId="2" xfId="0" applyNumberFormat="1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>
      <alignment horizontal="right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</cellXfs>
  <cellStyles count="9">
    <cellStyle name="Normal" xfId="0" builtinId="0"/>
    <cellStyle name="Obično 13" xfId="1"/>
    <cellStyle name="Obično 3" xfId="2"/>
    <cellStyle name="Obično 4" xfId="3"/>
    <cellStyle name="Obično 6" xfId="4"/>
    <cellStyle name="Obično 7" xfId="5"/>
    <cellStyle name="Obično 8 2" xfId="6"/>
    <cellStyle name="Obično_10. ZAKONODAVSTVO" xfId="7"/>
    <cellStyle name="Obično_18. DROG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22"/>
  <sheetViews>
    <sheetView tabSelected="1" zoomScaleNormal="100" workbookViewId="0">
      <selection activeCell="J118" sqref="J118"/>
    </sheetView>
  </sheetViews>
  <sheetFormatPr defaultRowHeight="15" x14ac:dyDescent="0.25"/>
  <cols>
    <col min="1" max="1" width="78.42578125" style="4" customWidth="1"/>
    <col min="2" max="8" width="13.7109375" style="2" customWidth="1"/>
    <col min="9" max="9" width="4.42578125" style="2" bestFit="1" customWidth="1"/>
  </cols>
  <sheetData>
    <row r="1" spans="1:9" s="8" customFormat="1" ht="19.5" x14ac:dyDescent="0.3">
      <c r="A1" s="52" t="s">
        <v>97</v>
      </c>
      <c r="B1" s="52"/>
      <c r="C1" s="52"/>
      <c r="D1" s="52"/>
      <c r="E1" s="52"/>
      <c r="F1" s="52"/>
      <c r="G1" s="52"/>
      <c r="H1" s="52"/>
      <c r="I1" s="52"/>
    </row>
    <row r="2" spans="1:9" s="8" customFormat="1" ht="19.5" x14ac:dyDescent="0.3">
      <c r="A2" s="53" t="s">
        <v>98</v>
      </c>
      <c r="B2" s="53"/>
      <c r="C2" s="53"/>
      <c r="D2" s="53"/>
      <c r="E2" s="53"/>
      <c r="F2" s="53"/>
      <c r="G2" s="53"/>
      <c r="H2" s="53"/>
      <c r="I2" s="53"/>
    </row>
    <row r="3" spans="1:9" s="8" customFormat="1" ht="9.75" customHeight="1" x14ac:dyDescent="0.25">
      <c r="A3" s="9"/>
      <c r="B3" s="10"/>
      <c r="C3" s="10"/>
      <c r="D3" s="10"/>
      <c r="E3" s="10"/>
      <c r="F3" s="10"/>
      <c r="G3" s="10"/>
      <c r="H3" s="10"/>
      <c r="I3" s="11"/>
    </row>
    <row r="4" spans="1:9" s="6" customFormat="1" ht="15" customHeight="1" x14ac:dyDescent="0.15">
      <c r="A4" s="54" t="s">
        <v>0</v>
      </c>
      <c r="B4" s="50" t="s">
        <v>80</v>
      </c>
      <c r="C4" s="50" t="s">
        <v>93</v>
      </c>
      <c r="D4" s="50" t="s">
        <v>87</v>
      </c>
      <c r="E4" s="50" t="s">
        <v>90</v>
      </c>
      <c r="F4" s="50" t="s">
        <v>90</v>
      </c>
      <c r="G4" s="50" t="s">
        <v>91</v>
      </c>
      <c r="H4" s="54" t="s">
        <v>94</v>
      </c>
      <c r="I4" s="48" t="s">
        <v>1</v>
      </c>
    </row>
    <row r="5" spans="1:9" s="6" customFormat="1" ht="23.25" customHeight="1" x14ac:dyDescent="0.15">
      <c r="A5" s="55"/>
      <c r="B5" s="51"/>
      <c r="C5" s="51"/>
      <c r="D5" s="51"/>
      <c r="E5" s="51"/>
      <c r="F5" s="51"/>
      <c r="G5" s="51"/>
      <c r="H5" s="55"/>
      <c r="I5" s="49"/>
    </row>
    <row r="6" spans="1:9" s="8" customFormat="1" x14ac:dyDescent="0.25">
      <c r="A6" s="24"/>
      <c r="B6" s="25" t="s">
        <v>2</v>
      </c>
      <c r="C6" s="25" t="s">
        <v>3</v>
      </c>
      <c r="D6" s="25" t="s">
        <v>4</v>
      </c>
      <c r="E6" s="25" t="s">
        <v>5</v>
      </c>
      <c r="F6" s="25" t="s">
        <v>92</v>
      </c>
      <c r="G6" s="25" t="s">
        <v>70</v>
      </c>
      <c r="H6" s="25" t="s">
        <v>79</v>
      </c>
      <c r="I6" s="25" t="s">
        <v>83</v>
      </c>
    </row>
    <row r="7" spans="1:9" s="6" customFormat="1" ht="24.95" customHeight="1" x14ac:dyDescent="0.15">
      <c r="A7" s="20" t="s">
        <v>65</v>
      </c>
      <c r="B7" s="26"/>
      <c r="C7" s="26"/>
      <c r="D7" s="26"/>
      <c r="E7" s="26"/>
      <c r="F7" s="26"/>
      <c r="G7" s="26"/>
      <c r="H7" s="26"/>
      <c r="I7" s="27"/>
    </row>
    <row r="8" spans="1:9" s="6" customFormat="1" ht="24.95" customHeight="1" x14ac:dyDescent="0.15">
      <c r="A8" s="19" t="s">
        <v>88</v>
      </c>
      <c r="B8" s="28"/>
      <c r="C8" s="28"/>
      <c r="D8" s="29"/>
      <c r="E8" s="29"/>
      <c r="F8" s="29"/>
      <c r="G8" s="29"/>
      <c r="H8" s="29">
        <v>86731213.599999994</v>
      </c>
      <c r="I8" s="30"/>
    </row>
    <row r="9" spans="1:9" s="6" customFormat="1" ht="24.95" customHeight="1" x14ac:dyDescent="0.15">
      <c r="A9" s="21" t="s">
        <v>6</v>
      </c>
      <c r="B9" s="28"/>
      <c r="C9" s="28"/>
      <c r="D9" s="29"/>
      <c r="E9" s="29"/>
      <c r="F9" s="29"/>
      <c r="G9" s="29"/>
      <c r="H9" s="29">
        <v>1893381.46</v>
      </c>
      <c r="I9" s="31"/>
    </row>
    <row r="10" spans="1:9" s="6" customFormat="1" ht="24.95" customHeight="1" x14ac:dyDescent="0.15">
      <c r="A10" s="12" t="s">
        <v>59</v>
      </c>
      <c r="B10" s="32">
        <v>91391000</v>
      </c>
      <c r="C10" s="32">
        <v>91391000</v>
      </c>
      <c r="D10" s="32">
        <v>90271000</v>
      </c>
      <c r="E10" s="32">
        <v>89871000</v>
      </c>
      <c r="F10" s="32">
        <v>89011000</v>
      </c>
      <c r="G10" s="32">
        <v>88871000</v>
      </c>
      <c r="H10" s="32">
        <f>SUM(H8,H9)</f>
        <v>88624595.059999987</v>
      </c>
      <c r="I10" s="33">
        <f>H10/G10*100</f>
        <v>99.722738643652022</v>
      </c>
    </row>
    <row r="11" spans="1:9" s="6" customFormat="1" ht="24.95" customHeight="1" x14ac:dyDescent="0.15">
      <c r="A11" s="21" t="s">
        <v>74</v>
      </c>
      <c r="B11" s="28"/>
      <c r="C11" s="28"/>
      <c r="D11" s="29"/>
      <c r="E11" s="29"/>
      <c r="F11" s="29"/>
      <c r="G11" s="29"/>
      <c r="H11" s="28">
        <v>1447709.03</v>
      </c>
      <c r="I11" s="31"/>
    </row>
    <row r="12" spans="1:9" s="5" customFormat="1" ht="24.95" customHeight="1" x14ac:dyDescent="0.15">
      <c r="A12" s="12" t="s">
        <v>7</v>
      </c>
      <c r="B12" s="32">
        <v>1528930</v>
      </c>
      <c r="C12" s="32">
        <v>1508930</v>
      </c>
      <c r="D12" s="32">
        <v>1498930</v>
      </c>
      <c r="E12" s="32">
        <v>1498930</v>
      </c>
      <c r="F12" s="32">
        <v>1498930</v>
      </c>
      <c r="G12" s="32">
        <v>1498930</v>
      </c>
      <c r="H12" s="32">
        <f>H11</f>
        <v>1447709.03</v>
      </c>
      <c r="I12" s="33">
        <f>H12/G12*100</f>
        <v>96.582831086174807</v>
      </c>
    </row>
    <row r="13" spans="1:9" s="5" customFormat="1" ht="24.95" customHeight="1" x14ac:dyDescent="0.15">
      <c r="A13" s="21" t="s">
        <v>8</v>
      </c>
      <c r="B13" s="28"/>
      <c r="C13" s="28"/>
      <c r="D13" s="29"/>
      <c r="E13" s="29"/>
      <c r="F13" s="29"/>
      <c r="G13" s="29"/>
      <c r="H13" s="28">
        <v>14554403.789999999</v>
      </c>
      <c r="I13" s="31"/>
    </row>
    <row r="14" spans="1:9" s="5" customFormat="1" ht="24.95" customHeight="1" x14ac:dyDescent="0.15">
      <c r="A14" s="12" t="s">
        <v>9</v>
      </c>
      <c r="B14" s="32">
        <v>15080000</v>
      </c>
      <c r="C14" s="32">
        <v>15080000</v>
      </c>
      <c r="D14" s="32">
        <v>14830000</v>
      </c>
      <c r="E14" s="32">
        <v>14830000</v>
      </c>
      <c r="F14" s="32">
        <v>14630000</v>
      </c>
      <c r="G14" s="32">
        <v>14630000</v>
      </c>
      <c r="H14" s="32">
        <f>SUM(H13)</f>
        <v>14554403.789999999</v>
      </c>
      <c r="I14" s="33">
        <f>H14/G14*100</f>
        <v>99.483279494190015</v>
      </c>
    </row>
    <row r="15" spans="1:9" s="5" customFormat="1" ht="24.95" customHeight="1" x14ac:dyDescent="0.15">
      <c r="A15" s="13" t="s">
        <v>10</v>
      </c>
      <c r="B15" s="34">
        <f t="shared" ref="B15:H15" si="0">SUM(B10,B12,B14)</f>
        <v>107999930</v>
      </c>
      <c r="C15" s="34">
        <f t="shared" si="0"/>
        <v>107979930</v>
      </c>
      <c r="D15" s="34">
        <f t="shared" si="0"/>
        <v>106599930</v>
      </c>
      <c r="E15" s="34">
        <f t="shared" si="0"/>
        <v>106199930</v>
      </c>
      <c r="F15" s="34">
        <f t="shared" si="0"/>
        <v>105139930</v>
      </c>
      <c r="G15" s="34">
        <f t="shared" si="0"/>
        <v>104999930</v>
      </c>
      <c r="H15" s="34">
        <f t="shared" si="0"/>
        <v>104626707.88</v>
      </c>
      <c r="I15" s="35">
        <f>H15/G15*100</f>
        <v>99.644550124938164</v>
      </c>
    </row>
    <row r="16" spans="1:9" s="5" customFormat="1" ht="24.95" customHeight="1" x14ac:dyDescent="0.15">
      <c r="A16" s="21" t="s">
        <v>11</v>
      </c>
      <c r="B16" s="28"/>
      <c r="C16" s="28"/>
      <c r="D16" s="28"/>
      <c r="E16" s="28"/>
      <c r="F16" s="28"/>
      <c r="G16" s="28"/>
      <c r="H16" s="28">
        <v>4212463.99</v>
      </c>
      <c r="I16" s="31"/>
    </row>
    <row r="17" spans="1:9" s="6" customFormat="1" ht="24.95" customHeight="1" x14ac:dyDescent="0.15">
      <c r="A17" s="21" t="s">
        <v>84</v>
      </c>
      <c r="B17" s="28"/>
      <c r="C17" s="28"/>
      <c r="D17" s="29"/>
      <c r="E17" s="29"/>
      <c r="F17" s="29"/>
      <c r="G17" s="29"/>
      <c r="H17" s="28">
        <v>2011892.68</v>
      </c>
      <c r="I17" s="31"/>
    </row>
    <row r="18" spans="1:9" s="6" customFormat="1" ht="24.95" customHeight="1" x14ac:dyDescent="0.15">
      <c r="A18" s="15" t="s">
        <v>12</v>
      </c>
      <c r="B18" s="29"/>
      <c r="C18" s="29"/>
      <c r="D18" s="29"/>
      <c r="E18" s="29"/>
      <c r="F18" s="29"/>
      <c r="G18" s="29"/>
      <c r="H18" s="29">
        <v>32142.5</v>
      </c>
      <c r="I18" s="31"/>
    </row>
    <row r="19" spans="1:9" s="6" customFormat="1" ht="24.95" customHeight="1" x14ac:dyDescent="0.15">
      <c r="A19" s="14" t="s">
        <v>13</v>
      </c>
      <c r="B19" s="32">
        <v>7318000</v>
      </c>
      <c r="C19" s="32">
        <v>6818000</v>
      </c>
      <c r="D19" s="32">
        <v>6768000</v>
      </c>
      <c r="E19" s="32">
        <v>6768000</v>
      </c>
      <c r="F19" s="32">
        <v>6618000</v>
      </c>
      <c r="G19" s="32">
        <v>6618000</v>
      </c>
      <c r="H19" s="32">
        <f>SUM(H16,H17,H18)</f>
        <v>6256499.1699999999</v>
      </c>
      <c r="I19" s="33">
        <f>H19/G19*100</f>
        <v>94.537612118464793</v>
      </c>
    </row>
    <row r="20" spans="1:9" s="5" customFormat="1" ht="24.95" customHeight="1" x14ac:dyDescent="0.15">
      <c r="A20" s="19" t="s">
        <v>71</v>
      </c>
      <c r="B20" s="29"/>
      <c r="C20" s="29"/>
      <c r="D20" s="29"/>
      <c r="E20" s="29"/>
      <c r="F20" s="29"/>
      <c r="G20" s="29"/>
      <c r="H20" s="29">
        <v>370895.98</v>
      </c>
      <c r="I20" s="36"/>
    </row>
    <row r="21" spans="1:9" s="5" customFormat="1" ht="24.95" customHeight="1" x14ac:dyDescent="0.15">
      <c r="A21" s="19" t="s">
        <v>14</v>
      </c>
      <c r="B21" s="29"/>
      <c r="C21" s="29"/>
      <c r="D21" s="29"/>
      <c r="E21" s="29"/>
      <c r="F21" s="29"/>
      <c r="G21" s="29"/>
      <c r="H21" s="29">
        <v>2647948.65</v>
      </c>
      <c r="I21" s="36"/>
    </row>
    <row r="22" spans="1:9" s="5" customFormat="1" ht="24.95" customHeight="1" x14ac:dyDescent="0.15">
      <c r="A22" s="19" t="s">
        <v>15</v>
      </c>
      <c r="B22" s="29"/>
      <c r="C22" s="29"/>
      <c r="D22" s="29"/>
      <c r="E22" s="29"/>
      <c r="F22" s="29"/>
      <c r="G22" s="29"/>
      <c r="H22" s="29">
        <v>202664.52</v>
      </c>
      <c r="I22" s="36"/>
    </row>
    <row r="23" spans="1:9" s="5" customFormat="1" ht="24.95" customHeight="1" x14ac:dyDescent="0.15">
      <c r="A23" s="19" t="s">
        <v>16</v>
      </c>
      <c r="B23" s="29"/>
      <c r="C23" s="29"/>
      <c r="D23" s="29"/>
      <c r="E23" s="29"/>
      <c r="F23" s="29"/>
      <c r="G23" s="29"/>
      <c r="H23" s="29">
        <v>51492.13</v>
      </c>
      <c r="I23" s="36"/>
    </row>
    <row r="24" spans="1:9" s="5" customFormat="1" ht="24.95" customHeight="1" x14ac:dyDescent="0.15">
      <c r="A24" s="19" t="s">
        <v>17</v>
      </c>
      <c r="B24" s="29"/>
      <c r="C24" s="29"/>
      <c r="D24" s="29"/>
      <c r="E24" s="29"/>
      <c r="F24" s="29"/>
      <c r="G24" s="29"/>
      <c r="H24" s="29">
        <v>199284.43</v>
      </c>
      <c r="I24" s="36"/>
    </row>
    <row r="25" spans="1:9" s="6" customFormat="1" ht="24.95" customHeight="1" x14ac:dyDescent="0.15">
      <c r="A25" s="12" t="s">
        <v>18</v>
      </c>
      <c r="B25" s="32">
        <v>3220000</v>
      </c>
      <c r="C25" s="32">
        <v>3220000</v>
      </c>
      <c r="D25" s="32">
        <v>3270000</v>
      </c>
      <c r="E25" s="32">
        <v>3670000</v>
      </c>
      <c r="F25" s="32">
        <v>3670000</v>
      </c>
      <c r="G25" s="32">
        <v>3670000</v>
      </c>
      <c r="H25" s="32">
        <f>SUM(H20,H21,H22,H23,H24)</f>
        <v>3472285.71</v>
      </c>
      <c r="I25" s="33">
        <f>H25/G25*100</f>
        <v>94.61268964577657</v>
      </c>
    </row>
    <row r="26" spans="1:9" s="6" customFormat="1" ht="24.95" customHeight="1" x14ac:dyDescent="0.15">
      <c r="A26" s="19" t="s">
        <v>19</v>
      </c>
      <c r="B26" s="29"/>
      <c r="C26" s="29"/>
      <c r="D26" s="29"/>
      <c r="E26" s="29"/>
      <c r="F26" s="29"/>
      <c r="G26" s="29"/>
      <c r="H26" s="29">
        <v>266272.45</v>
      </c>
      <c r="I26" s="31"/>
    </row>
    <row r="27" spans="1:9" s="5" customFormat="1" ht="24.95" customHeight="1" x14ac:dyDescent="0.15">
      <c r="A27" s="19" t="s">
        <v>89</v>
      </c>
      <c r="B27" s="29"/>
      <c r="C27" s="29"/>
      <c r="D27" s="29"/>
      <c r="E27" s="29"/>
      <c r="F27" s="29"/>
      <c r="G27" s="29"/>
      <c r="H27" s="29">
        <v>2032794.78</v>
      </c>
      <c r="I27" s="36"/>
    </row>
    <row r="28" spans="1:9" s="5" customFormat="1" ht="24.95" customHeight="1" x14ac:dyDescent="0.15">
      <c r="A28" s="19" t="s">
        <v>20</v>
      </c>
      <c r="B28" s="29"/>
      <c r="C28" s="29"/>
      <c r="D28" s="29"/>
      <c r="E28" s="29"/>
      <c r="F28" s="29"/>
      <c r="G28" s="29"/>
      <c r="H28" s="29">
        <v>663064.35</v>
      </c>
      <c r="I28" s="36"/>
    </row>
    <row r="29" spans="1:9" s="5" customFormat="1" ht="24.95" customHeight="1" x14ac:dyDescent="0.15">
      <c r="A29" s="19" t="s">
        <v>21</v>
      </c>
      <c r="B29" s="29"/>
      <c r="C29" s="29"/>
      <c r="D29" s="29"/>
      <c r="E29" s="29"/>
      <c r="F29" s="29"/>
      <c r="G29" s="29"/>
      <c r="H29" s="29">
        <v>562210.03</v>
      </c>
      <c r="I29" s="36"/>
    </row>
    <row r="30" spans="1:9" s="5" customFormat="1" ht="24.95" customHeight="1" x14ac:dyDescent="0.15">
      <c r="A30" s="19" t="s">
        <v>22</v>
      </c>
      <c r="B30" s="29"/>
      <c r="C30" s="29"/>
      <c r="D30" s="29"/>
      <c r="E30" s="29"/>
      <c r="F30" s="29"/>
      <c r="G30" s="29"/>
      <c r="H30" s="29">
        <v>2979914.5</v>
      </c>
      <c r="I30" s="36"/>
    </row>
    <row r="31" spans="1:9" s="5" customFormat="1" ht="24.95" customHeight="1" x14ac:dyDescent="0.15">
      <c r="A31" s="15" t="s">
        <v>23</v>
      </c>
      <c r="B31" s="29"/>
      <c r="C31" s="29"/>
      <c r="D31" s="29"/>
      <c r="E31" s="29"/>
      <c r="F31" s="29"/>
      <c r="G31" s="29"/>
      <c r="H31" s="29">
        <v>547647.75</v>
      </c>
      <c r="I31" s="36"/>
    </row>
    <row r="32" spans="1:9" s="5" customFormat="1" ht="24.95" customHeight="1" x14ac:dyDescent="0.15">
      <c r="A32" s="19" t="s">
        <v>24</v>
      </c>
      <c r="B32" s="29"/>
      <c r="C32" s="29"/>
      <c r="D32" s="29"/>
      <c r="E32" s="29"/>
      <c r="F32" s="29"/>
      <c r="G32" s="29"/>
      <c r="H32" s="29">
        <v>707061.86</v>
      </c>
      <c r="I32" s="36"/>
    </row>
    <row r="33" spans="1:9" s="5" customFormat="1" ht="24.95" customHeight="1" x14ac:dyDescent="0.15">
      <c r="A33" s="15" t="s">
        <v>25</v>
      </c>
      <c r="B33" s="29"/>
      <c r="C33" s="29"/>
      <c r="D33" s="29"/>
      <c r="E33" s="29"/>
      <c r="F33" s="29"/>
      <c r="G33" s="29"/>
      <c r="H33" s="29">
        <v>984767.55</v>
      </c>
      <c r="I33" s="36"/>
    </row>
    <row r="34" spans="1:9" s="5" customFormat="1" ht="24.95" customHeight="1" x14ac:dyDescent="0.15">
      <c r="A34" s="15" t="s">
        <v>26</v>
      </c>
      <c r="B34" s="29"/>
      <c r="C34" s="29"/>
      <c r="D34" s="29"/>
      <c r="E34" s="29"/>
      <c r="F34" s="29"/>
      <c r="G34" s="29"/>
      <c r="H34" s="29">
        <v>176883.58</v>
      </c>
      <c r="I34" s="36"/>
    </row>
    <row r="35" spans="1:9" s="5" customFormat="1" ht="24.95" customHeight="1" x14ac:dyDescent="0.15">
      <c r="A35" s="14" t="s">
        <v>27</v>
      </c>
      <c r="B35" s="32">
        <v>15654750</v>
      </c>
      <c r="C35" s="32">
        <v>15654750</v>
      </c>
      <c r="D35" s="32">
        <v>15154750</v>
      </c>
      <c r="E35" s="32">
        <v>15154750</v>
      </c>
      <c r="F35" s="32">
        <v>14516200</v>
      </c>
      <c r="G35" s="32">
        <v>9849750</v>
      </c>
      <c r="H35" s="32">
        <f>SUM(H26,H27,H28,H29,H30,H31,H32,H33,H34)</f>
        <v>8920616.8500000015</v>
      </c>
      <c r="I35" s="33">
        <f>H35/G35*100</f>
        <v>90.566936724282357</v>
      </c>
    </row>
    <row r="36" spans="1:9" s="5" customFormat="1" ht="24.95" customHeight="1" x14ac:dyDescent="0.15">
      <c r="A36" s="15" t="s">
        <v>28</v>
      </c>
      <c r="B36" s="29"/>
      <c r="C36" s="29"/>
      <c r="D36" s="29"/>
      <c r="E36" s="29"/>
      <c r="F36" s="29"/>
      <c r="G36" s="29"/>
      <c r="H36" s="29">
        <v>439279.53</v>
      </c>
      <c r="I36" s="31"/>
    </row>
    <row r="37" spans="1:9" s="5" customFormat="1" ht="24.95" customHeight="1" x14ac:dyDescent="0.15">
      <c r="A37" s="14" t="s">
        <v>29</v>
      </c>
      <c r="B37" s="32">
        <v>600000</v>
      </c>
      <c r="C37" s="32">
        <v>590000</v>
      </c>
      <c r="D37" s="32">
        <v>590000</v>
      </c>
      <c r="E37" s="32">
        <v>590000</v>
      </c>
      <c r="F37" s="32">
        <v>560500</v>
      </c>
      <c r="G37" s="32">
        <v>520000</v>
      </c>
      <c r="H37" s="32">
        <f>SUM(H36)</f>
        <v>439279.53</v>
      </c>
      <c r="I37" s="33">
        <f>H37/G37*100</f>
        <v>84.476832692307696</v>
      </c>
    </row>
    <row r="38" spans="1:9" s="5" customFormat="1" ht="24.95" customHeight="1" x14ac:dyDescent="0.15">
      <c r="A38" s="15" t="s">
        <v>60</v>
      </c>
      <c r="B38" s="29"/>
      <c r="C38" s="29"/>
      <c r="D38" s="29"/>
      <c r="E38" s="29"/>
      <c r="F38" s="29"/>
      <c r="G38" s="29"/>
      <c r="H38" s="29">
        <v>5502274.0199999996</v>
      </c>
      <c r="I38" s="31"/>
    </row>
    <row r="39" spans="1:9" s="5" customFormat="1" ht="24.95" customHeight="1" x14ac:dyDescent="0.15">
      <c r="A39" s="15" t="s">
        <v>61</v>
      </c>
      <c r="B39" s="29"/>
      <c r="C39" s="29"/>
      <c r="D39" s="29"/>
      <c r="E39" s="29"/>
      <c r="F39" s="29"/>
      <c r="G39" s="29"/>
      <c r="H39" s="29">
        <v>119933.33</v>
      </c>
      <c r="I39" s="31"/>
    </row>
    <row r="40" spans="1:9" s="5" customFormat="1" ht="24.95" customHeight="1" x14ac:dyDescent="0.15">
      <c r="A40" s="15" t="s">
        <v>30</v>
      </c>
      <c r="B40" s="29"/>
      <c r="C40" s="29"/>
      <c r="D40" s="29"/>
      <c r="E40" s="29"/>
      <c r="F40" s="29"/>
      <c r="G40" s="29"/>
      <c r="H40" s="29">
        <v>229905.03</v>
      </c>
      <c r="I40" s="31"/>
    </row>
    <row r="41" spans="1:9" s="5" customFormat="1" ht="24.95" customHeight="1" x14ac:dyDescent="0.15">
      <c r="A41" s="15" t="s">
        <v>58</v>
      </c>
      <c r="B41" s="29"/>
      <c r="C41" s="29"/>
      <c r="D41" s="29"/>
      <c r="E41" s="29"/>
      <c r="F41" s="29"/>
      <c r="G41" s="29"/>
      <c r="H41" s="29">
        <v>628834.96</v>
      </c>
      <c r="I41" s="36"/>
    </row>
    <row r="42" spans="1:9" s="5" customFormat="1" ht="24.95" customHeight="1" x14ac:dyDescent="0.15">
      <c r="A42" s="15" t="s">
        <v>75</v>
      </c>
      <c r="B42" s="29"/>
      <c r="C42" s="29"/>
      <c r="D42" s="29"/>
      <c r="E42" s="29"/>
      <c r="F42" s="29"/>
      <c r="G42" s="29"/>
      <c r="H42" s="29">
        <v>5175.01</v>
      </c>
      <c r="I42" s="36"/>
    </row>
    <row r="43" spans="1:9" s="5" customFormat="1" ht="24.95" customHeight="1" x14ac:dyDescent="0.15">
      <c r="A43" s="15" t="s">
        <v>31</v>
      </c>
      <c r="B43" s="29"/>
      <c r="C43" s="29"/>
      <c r="D43" s="29"/>
      <c r="E43" s="29"/>
      <c r="F43" s="29"/>
      <c r="G43" s="29"/>
      <c r="H43" s="29">
        <v>188809.23</v>
      </c>
      <c r="I43" s="36"/>
    </row>
    <row r="44" spans="1:9" s="6" customFormat="1" ht="24.95" customHeight="1" x14ac:dyDescent="0.15">
      <c r="A44" s="14" t="s">
        <v>32</v>
      </c>
      <c r="B44" s="32">
        <v>7617000</v>
      </c>
      <c r="C44" s="32">
        <v>7337000</v>
      </c>
      <c r="D44" s="32">
        <v>7287000</v>
      </c>
      <c r="E44" s="32">
        <v>7287000</v>
      </c>
      <c r="F44" s="32">
        <v>7194250</v>
      </c>
      <c r="G44" s="32">
        <v>7067000</v>
      </c>
      <c r="H44" s="32">
        <f>SUM(H38,H39,H40,H41,H43,H42)</f>
        <v>6674931.5800000001</v>
      </c>
      <c r="I44" s="33">
        <f>H44/G44*100</f>
        <v>94.452123673411634</v>
      </c>
    </row>
    <row r="45" spans="1:9" s="6" customFormat="1" ht="24.95" customHeight="1" x14ac:dyDescent="0.15">
      <c r="A45" s="19" t="s">
        <v>33</v>
      </c>
      <c r="B45" s="29"/>
      <c r="C45" s="29"/>
      <c r="D45" s="29"/>
      <c r="E45" s="29"/>
      <c r="F45" s="29"/>
      <c r="G45" s="29"/>
      <c r="H45" s="29">
        <v>3827.26</v>
      </c>
      <c r="I45" s="31"/>
    </row>
    <row r="46" spans="1:9" s="6" customFormat="1" ht="24.95" customHeight="1" x14ac:dyDescent="0.15">
      <c r="A46" s="19" t="s">
        <v>77</v>
      </c>
      <c r="B46" s="29"/>
      <c r="C46" s="29"/>
      <c r="D46" s="29"/>
      <c r="E46" s="29"/>
      <c r="F46" s="29"/>
      <c r="G46" s="29"/>
      <c r="H46" s="29">
        <v>91.01</v>
      </c>
      <c r="I46" s="31"/>
    </row>
    <row r="47" spans="1:9" s="6" customFormat="1" ht="24.95" customHeight="1" x14ac:dyDescent="0.15">
      <c r="A47" s="19" t="s">
        <v>34</v>
      </c>
      <c r="B47" s="29"/>
      <c r="C47" s="29"/>
      <c r="D47" s="29"/>
      <c r="E47" s="29"/>
      <c r="F47" s="29"/>
      <c r="G47" s="29"/>
      <c r="H47" s="29">
        <v>299.35000000000002</v>
      </c>
      <c r="I47" s="31"/>
    </row>
    <row r="48" spans="1:9" s="6" customFormat="1" ht="24.95" customHeight="1" x14ac:dyDescent="0.15">
      <c r="A48" s="12" t="s">
        <v>35</v>
      </c>
      <c r="B48" s="32">
        <v>11500</v>
      </c>
      <c r="C48" s="32">
        <v>11500</v>
      </c>
      <c r="D48" s="32">
        <v>41500</v>
      </c>
      <c r="E48" s="32">
        <v>41500</v>
      </c>
      <c r="F48" s="32">
        <v>41500</v>
      </c>
      <c r="G48" s="32">
        <v>41500</v>
      </c>
      <c r="H48" s="32">
        <f>SUM(H45,H47,H46)</f>
        <v>4217.6200000000008</v>
      </c>
      <c r="I48" s="33">
        <f>H48/G48*100</f>
        <v>10.162939759036146</v>
      </c>
    </row>
    <row r="49" spans="1:9" s="5" customFormat="1" ht="24.95" customHeight="1" x14ac:dyDescent="0.15">
      <c r="A49" s="19" t="s">
        <v>82</v>
      </c>
      <c r="B49" s="29"/>
      <c r="C49" s="29"/>
      <c r="D49" s="29"/>
      <c r="E49" s="29"/>
      <c r="F49" s="29"/>
      <c r="G49" s="29"/>
      <c r="H49" s="29">
        <v>367500</v>
      </c>
      <c r="I49" s="36"/>
    </row>
    <row r="50" spans="1:9" s="5" customFormat="1" ht="24.95" customHeight="1" x14ac:dyDescent="0.15">
      <c r="A50" s="12" t="s">
        <v>63</v>
      </c>
      <c r="B50" s="32">
        <v>0</v>
      </c>
      <c r="C50" s="32">
        <v>393750</v>
      </c>
      <c r="D50" s="32">
        <v>393750</v>
      </c>
      <c r="E50" s="32">
        <v>393750</v>
      </c>
      <c r="F50" s="32">
        <v>374063</v>
      </c>
      <c r="G50" s="32">
        <v>367500</v>
      </c>
      <c r="H50" s="32">
        <f>H49</f>
        <v>367500</v>
      </c>
      <c r="I50" s="33">
        <f>H50/G50*100</f>
        <v>100</v>
      </c>
    </row>
    <row r="51" spans="1:9" s="6" customFormat="1" ht="24.95" customHeight="1" x14ac:dyDescent="0.15">
      <c r="A51" s="19" t="s">
        <v>36</v>
      </c>
      <c r="B51" s="29"/>
      <c r="C51" s="29"/>
      <c r="D51" s="29"/>
      <c r="E51" s="29"/>
      <c r="F51" s="29"/>
      <c r="G51" s="29"/>
      <c r="H51" s="29">
        <v>61300</v>
      </c>
      <c r="I51" s="31"/>
    </row>
    <row r="52" spans="1:9" s="6" customFormat="1" ht="24.95" customHeight="1" x14ac:dyDescent="0.15">
      <c r="A52" s="12" t="s">
        <v>37</v>
      </c>
      <c r="B52" s="32">
        <v>100000</v>
      </c>
      <c r="C52" s="32">
        <v>100000</v>
      </c>
      <c r="D52" s="32">
        <v>100000</v>
      </c>
      <c r="E52" s="32">
        <v>100000</v>
      </c>
      <c r="F52" s="32">
        <v>95000</v>
      </c>
      <c r="G52" s="32">
        <v>61300</v>
      </c>
      <c r="H52" s="32">
        <f>H51</f>
        <v>61300</v>
      </c>
      <c r="I52" s="33">
        <f>H52/G52*100</f>
        <v>100</v>
      </c>
    </row>
    <row r="53" spans="1:9" s="5" customFormat="1" ht="24.95" customHeight="1" x14ac:dyDescent="0.15">
      <c r="A53" s="19" t="s">
        <v>85</v>
      </c>
      <c r="B53" s="29"/>
      <c r="C53" s="29"/>
      <c r="D53" s="29"/>
      <c r="E53" s="29"/>
      <c r="F53" s="29"/>
      <c r="G53" s="29"/>
      <c r="H53" s="29">
        <v>0</v>
      </c>
      <c r="I53" s="36"/>
    </row>
    <row r="54" spans="1:9" s="5" customFormat="1" ht="24.95" customHeight="1" x14ac:dyDescent="0.15">
      <c r="A54" s="12" t="s">
        <v>86</v>
      </c>
      <c r="B54" s="32">
        <v>0</v>
      </c>
      <c r="C54" s="32">
        <v>0</v>
      </c>
      <c r="D54" s="32">
        <v>100000</v>
      </c>
      <c r="E54" s="32">
        <v>100000</v>
      </c>
      <c r="F54" s="32">
        <v>100000</v>
      </c>
      <c r="G54" s="32">
        <v>100000</v>
      </c>
      <c r="H54" s="32">
        <f>H53</f>
        <v>0</v>
      </c>
      <c r="I54" s="33">
        <f>H54/G54*100</f>
        <v>0</v>
      </c>
    </row>
    <row r="55" spans="1:9" s="5" customFormat="1" ht="24.95" customHeight="1" x14ac:dyDescent="0.15">
      <c r="A55" s="19" t="s">
        <v>72</v>
      </c>
      <c r="B55" s="29"/>
      <c r="C55" s="29"/>
      <c r="D55" s="29"/>
      <c r="E55" s="29"/>
      <c r="F55" s="29"/>
      <c r="G55" s="29"/>
      <c r="H55" s="29">
        <v>302418.90000000002</v>
      </c>
      <c r="I55" s="36"/>
    </row>
    <row r="56" spans="1:9" s="5" customFormat="1" ht="24.95" customHeight="1" x14ac:dyDescent="0.15">
      <c r="A56" s="19" t="s">
        <v>39</v>
      </c>
      <c r="B56" s="29"/>
      <c r="C56" s="29"/>
      <c r="D56" s="29"/>
      <c r="E56" s="29"/>
      <c r="F56" s="29"/>
      <c r="G56" s="29"/>
      <c r="H56" s="29">
        <v>203154.21</v>
      </c>
      <c r="I56" s="36"/>
    </row>
    <row r="57" spans="1:9" s="5" customFormat="1" ht="24.95" customHeight="1" x14ac:dyDescent="0.15">
      <c r="A57" s="19" t="s">
        <v>40</v>
      </c>
      <c r="B57" s="29"/>
      <c r="C57" s="29"/>
      <c r="D57" s="29"/>
      <c r="E57" s="29"/>
      <c r="F57" s="29"/>
      <c r="G57" s="29"/>
      <c r="H57" s="29">
        <v>25999.15</v>
      </c>
      <c r="I57" s="36"/>
    </row>
    <row r="58" spans="1:9" s="5" customFormat="1" ht="24.95" customHeight="1" x14ac:dyDescent="0.15">
      <c r="A58" s="19" t="s">
        <v>41</v>
      </c>
      <c r="B58" s="29"/>
      <c r="C58" s="29"/>
      <c r="D58" s="29"/>
      <c r="E58" s="29"/>
      <c r="F58" s="29"/>
      <c r="G58" s="29"/>
      <c r="H58" s="29">
        <v>1594.1</v>
      </c>
      <c r="I58" s="36"/>
    </row>
    <row r="59" spans="1:9" s="6" customFormat="1" ht="24.95" customHeight="1" x14ac:dyDescent="0.15">
      <c r="A59" s="12" t="s">
        <v>42</v>
      </c>
      <c r="B59" s="32">
        <v>830000</v>
      </c>
      <c r="C59" s="32">
        <v>1099000</v>
      </c>
      <c r="D59" s="32">
        <v>1099000</v>
      </c>
      <c r="E59" s="32">
        <v>1099000</v>
      </c>
      <c r="F59" s="32">
        <v>1044550</v>
      </c>
      <c r="G59" s="32">
        <v>679000</v>
      </c>
      <c r="H59" s="32">
        <f>SUM(H55,H56,H57,H58)</f>
        <v>533166.36</v>
      </c>
      <c r="I59" s="33">
        <f>H59/G59*100</f>
        <v>78.522291605301902</v>
      </c>
    </row>
    <row r="60" spans="1:9" s="6" customFormat="1" ht="24.95" customHeight="1" x14ac:dyDescent="0.15">
      <c r="A60" s="21" t="s">
        <v>43</v>
      </c>
      <c r="B60" s="28"/>
      <c r="C60" s="28"/>
      <c r="D60" s="28"/>
      <c r="E60" s="28"/>
      <c r="F60" s="28"/>
      <c r="G60" s="28"/>
      <c r="H60" s="28">
        <v>25505.48</v>
      </c>
      <c r="I60" s="31"/>
    </row>
    <row r="61" spans="1:9" s="6" customFormat="1" ht="24.95" customHeight="1" x14ac:dyDescent="0.15">
      <c r="A61" s="21" t="s">
        <v>73</v>
      </c>
      <c r="B61" s="28"/>
      <c r="C61" s="28"/>
      <c r="D61" s="28"/>
      <c r="E61" s="28"/>
      <c r="F61" s="28"/>
      <c r="G61" s="28"/>
      <c r="H61" s="28">
        <v>0</v>
      </c>
      <c r="I61" s="31"/>
    </row>
    <row r="62" spans="1:9" s="6" customFormat="1" ht="24.95" customHeight="1" x14ac:dyDescent="0.15">
      <c r="A62" s="12" t="s">
        <v>44</v>
      </c>
      <c r="B62" s="32">
        <v>85000</v>
      </c>
      <c r="C62" s="32">
        <v>85000</v>
      </c>
      <c r="D62" s="32">
        <v>85000</v>
      </c>
      <c r="E62" s="32">
        <v>85000</v>
      </c>
      <c r="F62" s="32">
        <v>82500</v>
      </c>
      <c r="G62" s="32">
        <v>35000</v>
      </c>
      <c r="H62" s="32">
        <f>SUM(H60,H61)</f>
        <v>25505.48</v>
      </c>
      <c r="I62" s="33">
        <f>H62/G62*100</f>
        <v>72.872799999999998</v>
      </c>
    </row>
    <row r="63" spans="1:9" s="6" customFormat="1" ht="24.95" customHeight="1" x14ac:dyDescent="0.15">
      <c r="A63" s="17" t="s">
        <v>45</v>
      </c>
      <c r="B63" s="37">
        <f t="shared" ref="B63:H63" si="1">SUM(B62,B59,B52,B48,B44,B37,B25,B19,B15,B35,B50,B54)</f>
        <v>143436180</v>
      </c>
      <c r="C63" s="37">
        <f t="shared" si="1"/>
        <v>143288930</v>
      </c>
      <c r="D63" s="37">
        <f t="shared" si="1"/>
        <v>141488930</v>
      </c>
      <c r="E63" s="37">
        <f t="shared" si="1"/>
        <v>141488930</v>
      </c>
      <c r="F63" s="37">
        <f t="shared" si="1"/>
        <v>139436493</v>
      </c>
      <c r="G63" s="37">
        <f t="shared" si="1"/>
        <v>134008980</v>
      </c>
      <c r="H63" s="37">
        <f t="shared" si="1"/>
        <v>131382010.18000001</v>
      </c>
      <c r="I63" s="38">
        <f>H63/G63*100</f>
        <v>98.03970613014144</v>
      </c>
    </row>
    <row r="64" spans="1:9" s="6" customFormat="1" ht="24.95" customHeight="1" x14ac:dyDescent="0.15">
      <c r="A64" s="22" t="s">
        <v>66</v>
      </c>
      <c r="B64" s="39"/>
      <c r="C64" s="39"/>
      <c r="D64" s="39"/>
      <c r="E64" s="39"/>
      <c r="F64" s="39"/>
      <c r="G64" s="39"/>
      <c r="H64" s="39"/>
      <c r="I64" s="40"/>
    </row>
    <row r="65" spans="1:9" s="5" customFormat="1" ht="24.95" customHeight="1" x14ac:dyDescent="0.15">
      <c r="A65" s="21" t="s">
        <v>62</v>
      </c>
      <c r="B65" s="28"/>
      <c r="C65" s="28"/>
      <c r="D65" s="28"/>
      <c r="E65" s="28"/>
      <c r="F65" s="28"/>
      <c r="G65" s="28"/>
      <c r="H65" s="28">
        <v>360000</v>
      </c>
      <c r="I65" s="31"/>
    </row>
    <row r="66" spans="1:9" s="5" customFormat="1" ht="24.95" customHeight="1" x14ac:dyDescent="0.15">
      <c r="A66" s="12" t="s">
        <v>63</v>
      </c>
      <c r="B66" s="32">
        <v>360000</v>
      </c>
      <c r="C66" s="32">
        <v>360000</v>
      </c>
      <c r="D66" s="32">
        <v>360000</v>
      </c>
      <c r="E66" s="32">
        <v>360000</v>
      </c>
      <c r="F66" s="32">
        <v>360000</v>
      </c>
      <c r="G66" s="32">
        <v>360000</v>
      </c>
      <c r="H66" s="32">
        <f t="shared" ref="B66:H67" si="2">H65</f>
        <v>360000</v>
      </c>
      <c r="I66" s="33">
        <f>H66/G66*100</f>
        <v>100</v>
      </c>
    </row>
    <row r="67" spans="1:9" s="5" customFormat="1" ht="24.95" customHeight="1" x14ac:dyDescent="0.15">
      <c r="A67" s="17" t="s">
        <v>48</v>
      </c>
      <c r="B67" s="37">
        <f t="shared" si="2"/>
        <v>360000</v>
      </c>
      <c r="C67" s="37">
        <f t="shared" si="2"/>
        <v>360000</v>
      </c>
      <c r="D67" s="37">
        <f t="shared" si="2"/>
        <v>360000</v>
      </c>
      <c r="E67" s="37">
        <f t="shared" si="2"/>
        <v>360000</v>
      </c>
      <c r="F67" s="37">
        <f t="shared" si="2"/>
        <v>360000</v>
      </c>
      <c r="G67" s="37">
        <f t="shared" si="2"/>
        <v>360000</v>
      </c>
      <c r="H67" s="37">
        <f t="shared" si="2"/>
        <v>360000</v>
      </c>
      <c r="I67" s="38">
        <f>H67/G67*100</f>
        <v>100</v>
      </c>
    </row>
    <row r="68" spans="1:9" s="5" customFormat="1" ht="24.95" customHeight="1" x14ac:dyDescent="0.15">
      <c r="A68" s="15" t="s">
        <v>67</v>
      </c>
      <c r="B68" s="29"/>
      <c r="C68" s="29"/>
      <c r="D68" s="29"/>
      <c r="E68" s="29"/>
      <c r="F68" s="29"/>
      <c r="G68" s="29"/>
      <c r="H68" s="29"/>
      <c r="I68" s="36"/>
    </row>
    <row r="69" spans="1:9" s="5" customFormat="1" ht="24.95" customHeight="1" x14ac:dyDescent="0.15">
      <c r="A69" s="19" t="s">
        <v>46</v>
      </c>
      <c r="B69" s="28"/>
      <c r="C69" s="28"/>
      <c r="D69" s="28"/>
      <c r="E69" s="28"/>
      <c r="F69" s="28"/>
      <c r="G69" s="28"/>
      <c r="H69" s="29">
        <v>460000</v>
      </c>
      <c r="I69" s="31"/>
    </row>
    <row r="70" spans="1:9" s="5" customFormat="1" ht="24.95" customHeight="1" x14ac:dyDescent="0.15">
      <c r="A70" s="16" t="s">
        <v>47</v>
      </c>
      <c r="B70" s="32">
        <v>500000</v>
      </c>
      <c r="C70" s="32">
        <v>460000</v>
      </c>
      <c r="D70" s="32">
        <v>460000</v>
      </c>
      <c r="E70" s="32">
        <v>460000</v>
      </c>
      <c r="F70" s="32">
        <v>460000</v>
      </c>
      <c r="G70" s="32">
        <v>460000</v>
      </c>
      <c r="H70" s="32">
        <f t="shared" ref="B70:H71" si="3">H69</f>
        <v>460000</v>
      </c>
      <c r="I70" s="33">
        <f>H70/G70*100</f>
        <v>100</v>
      </c>
    </row>
    <row r="71" spans="1:9" s="5" customFormat="1" ht="24.95" customHeight="1" x14ac:dyDescent="0.15">
      <c r="A71" s="17" t="s">
        <v>57</v>
      </c>
      <c r="B71" s="37">
        <f t="shared" si="3"/>
        <v>500000</v>
      </c>
      <c r="C71" s="37">
        <f t="shared" si="3"/>
        <v>460000</v>
      </c>
      <c r="D71" s="37">
        <f t="shared" si="3"/>
        <v>460000</v>
      </c>
      <c r="E71" s="37">
        <f t="shared" si="3"/>
        <v>460000</v>
      </c>
      <c r="F71" s="37">
        <f t="shared" si="3"/>
        <v>460000</v>
      </c>
      <c r="G71" s="37">
        <f t="shared" si="3"/>
        <v>460000</v>
      </c>
      <c r="H71" s="37">
        <f t="shared" si="3"/>
        <v>460000</v>
      </c>
      <c r="I71" s="38">
        <f>H71/G71*100</f>
        <v>100</v>
      </c>
    </row>
    <row r="72" spans="1:9" s="5" customFormat="1" ht="24.95" customHeight="1" x14ac:dyDescent="0.15">
      <c r="A72" s="15" t="s">
        <v>68</v>
      </c>
      <c r="B72" s="29"/>
      <c r="C72" s="29"/>
      <c r="D72" s="29"/>
      <c r="E72" s="29"/>
      <c r="F72" s="29"/>
      <c r="G72" s="29"/>
      <c r="H72" s="29"/>
      <c r="I72" s="36"/>
    </row>
    <row r="73" spans="1:9" s="5" customFormat="1" ht="24.95" customHeight="1" x14ac:dyDescent="0.15">
      <c r="A73" s="21" t="s">
        <v>62</v>
      </c>
      <c r="B73" s="28"/>
      <c r="C73" s="28"/>
      <c r="D73" s="28"/>
      <c r="E73" s="28"/>
      <c r="F73" s="28"/>
      <c r="G73" s="28"/>
      <c r="H73" s="28">
        <v>20962.09</v>
      </c>
      <c r="I73" s="31"/>
    </row>
    <row r="74" spans="1:9" s="5" customFormat="1" ht="24.95" customHeight="1" x14ac:dyDescent="0.15">
      <c r="A74" s="12" t="s">
        <v>63</v>
      </c>
      <c r="B74" s="32">
        <v>200000</v>
      </c>
      <c r="C74" s="32">
        <v>21000</v>
      </c>
      <c r="D74" s="32">
        <v>21000</v>
      </c>
      <c r="E74" s="32">
        <v>21000</v>
      </c>
      <c r="F74" s="32">
        <v>21000</v>
      </c>
      <c r="G74" s="32">
        <v>21000</v>
      </c>
      <c r="H74" s="32">
        <f>H73</f>
        <v>20962.09</v>
      </c>
      <c r="I74" s="33">
        <f>H74/G74*100</f>
        <v>99.81947619047618</v>
      </c>
    </row>
    <row r="75" spans="1:9" s="6" customFormat="1" ht="24.95" customHeight="1" x14ac:dyDescent="0.15">
      <c r="A75" s="19" t="s">
        <v>46</v>
      </c>
      <c r="B75" s="28"/>
      <c r="C75" s="28"/>
      <c r="D75" s="28"/>
      <c r="E75" s="28"/>
      <c r="F75" s="28"/>
      <c r="G75" s="28"/>
      <c r="H75" s="29">
        <v>300000</v>
      </c>
      <c r="I75" s="31"/>
    </row>
    <row r="76" spans="1:9" s="6" customFormat="1" ht="24.95" customHeight="1" x14ac:dyDescent="0.15">
      <c r="A76" s="16" t="s">
        <v>47</v>
      </c>
      <c r="B76" s="32">
        <v>300000</v>
      </c>
      <c r="C76" s="32">
        <v>300000</v>
      </c>
      <c r="D76" s="32">
        <v>300000</v>
      </c>
      <c r="E76" s="32">
        <v>300000</v>
      </c>
      <c r="F76" s="32">
        <v>300000</v>
      </c>
      <c r="G76" s="32">
        <v>300000</v>
      </c>
      <c r="H76" s="32">
        <f>H75</f>
        <v>300000</v>
      </c>
      <c r="I76" s="33">
        <f>H76/G76*100</f>
        <v>100</v>
      </c>
    </row>
    <row r="77" spans="1:9" s="6" customFormat="1" ht="24.95" customHeight="1" x14ac:dyDescent="0.15">
      <c r="A77" s="17" t="s">
        <v>49</v>
      </c>
      <c r="B77" s="37">
        <f t="shared" ref="B77:H77" si="4">B76+B74</f>
        <v>500000</v>
      </c>
      <c r="C77" s="37">
        <f t="shared" si="4"/>
        <v>321000</v>
      </c>
      <c r="D77" s="37">
        <f t="shared" si="4"/>
        <v>321000</v>
      </c>
      <c r="E77" s="37">
        <f t="shared" si="4"/>
        <v>321000</v>
      </c>
      <c r="F77" s="37">
        <f t="shared" si="4"/>
        <v>321000</v>
      </c>
      <c r="G77" s="37">
        <f t="shared" si="4"/>
        <v>321000</v>
      </c>
      <c r="H77" s="37">
        <f t="shared" si="4"/>
        <v>320962.09000000003</v>
      </c>
      <c r="I77" s="38">
        <f>H77/G77*100</f>
        <v>99.988190031152655</v>
      </c>
    </row>
    <row r="78" spans="1:9" s="6" customFormat="1" ht="24.95" customHeight="1" x14ac:dyDescent="0.15">
      <c r="A78" s="22" t="s">
        <v>69</v>
      </c>
      <c r="B78" s="39"/>
      <c r="C78" s="39"/>
      <c r="D78" s="39"/>
      <c r="E78" s="39"/>
      <c r="F78" s="39"/>
      <c r="G78" s="39"/>
      <c r="H78" s="39"/>
      <c r="I78" s="40"/>
    </row>
    <row r="79" spans="1:9" s="6" customFormat="1" ht="24.95" customHeight="1" x14ac:dyDescent="0.15">
      <c r="A79" s="21" t="s">
        <v>46</v>
      </c>
      <c r="B79" s="28"/>
      <c r="C79" s="28"/>
      <c r="D79" s="28"/>
      <c r="E79" s="28"/>
      <c r="F79" s="28"/>
      <c r="G79" s="28"/>
      <c r="H79" s="28">
        <v>0</v>
      </c>
      <c r="I79" s="31"/>
    </row>
    <row r="80" spans="1:9" s="6" customFormat="1" ht="24.95" customHeight="1" x14ac:dyDescent="0.15">
      <c r="A80" s="12" t="s">
        <v>47</v>
      </c>
      <c r="B80" s="32">
        <v>100000</v>
      </c>
      <c r="C80" s="32">
        <v>100000</v>
      </c>
      <c r="D80" s="32">
        <v>100000</v>
      </c>
      <c r="E80" s="32">
        <v>100000</v>
      </c>
      <c r="F80" s="32">
        <v>95000</v>
      </c>
      <c r="G80" s="32">
        <v>0</v>
      </c>
      <c r="H80" s="32">
        <f t="shared" ref="B80:H81" si="5">H79</f>
        <v>0</v>
      </c>
      <c r="I80" s="33"/>
    </row>
    <row r="81" spans="1:9" s="6" customFormat="1" ht="24.95" customHeight="1" x14ac:dyDescent="0.15">
      <c r="A81" s="17" t="s">
        <v>50</v>
      </c>
      <c r="B81" s="37">
        <f t="shared" si="5"/>
        <v>100000</v>
      </c>
      <c r="C81" s="37">
        <f t="shared" si="5"/>
        <v>100000</v>
      </c>
      <c r="D81" s="37">
        <f t="shared" si="5"/>
        <v>100000</v>
      </c>
      <c r="E81" s="37">
        <f t="shared" si="5"/>
        <v>100000</v>
      </c>
      <c r="F81" s="37">
        <f t="shared" si="5"/>
        <v>95000</v>
      </c>
      <c r="G81" s="37">
        <f t="shared" si="5"/>
        <v>0</v>
      </c>
      <c r="H81" s="37">
        <f t="shared" si="5"/>
        <v>0</v>
      </c>
      <c r="I81" s="38"/>
    </row>
    <row r="82" spans="1:9" s="6" customFormat="1" ht="24.95" customHeight="1" x14ac:dyDescent="0.15">
      <c r="A82" s="22" t="s">
        <v>95</v>
      </c>
      <c r="B82" s="41"/>
      <c r="C82" s="41"/>
      <c r="D82" s="41"/>
      <c r="E82" s="41"/>
      <c r="F82" s="41"/>
      <c r="G82" s="41"/>
      <c r="H82" s="41"/>
      <c r="I82" s="42"/>
    </row>
    <row r="83" spans="1:9" s="6" customFormat="1" ht="24.95" customHeight="1" x14ac:dyDescent="0.15">
      <c r="A83" s="22" t="s">
        <v>11</v>
      </c>
      <c r="B83" s="41"/>
      <c r="C83" s="41"/>
      <c r="D83" s="41"/>
      <c r="E83" s="41"/>
      <c r="F83" s="41"/>
      <c r="G83" s="41"/>
      <c r="H83" s="41">
        <v>470.03</v>
      </c>
      <c r="I83" s="31"/>
    </row>
    <row r="84" spans="1:9" s="6" customFormat="1" ht="24.95" customHeight="1" x14ac:dyDescent="0.15">
      <c r="A84" s="22" t="s">
        <v>12</v>
      </c>
      <c r="B84" s="41"/>
      <c r="C84" s="41"/>
      <c r="D84" s="41"/>
      <c r="E84" s="41"/>
      <c r="F84" s="41"/>
      <c r="G84" s="41"/>
      <c r="H84" s="41">
        <v>0</v>
      </c>
      <c r="I84" s="31"/>
    </row>
    <row r="85" spans="1:9" s="6" customFormat="1" ht="24.95" customHeight="1" x14ac:dyDescent="0.15">
      <c r="A85" s="18" t="s">
        <v>13</v>
      </c>
      <c r="B85" s="43">
        <v>15000</v>
      </c>
      <c r="C85" s="43">
        <v>15000</v>
      </c>
      <c r="D85" s="43">
        <v>15000</v>
      </c>
      <c r="E85" s="43">
        <v>15000</v>
      </c>
      <c r="F85" s="43">
        <v>15000</v>
      </c>
      <c r="G85" s="43">
        <v>15000</v>
      </c>
      <c r="H85" s="43">
        <f>SUM(H83+H84)</f>
        <v>470.03</v>
      </c>
      <c r="I85" s="44">
        <f>H85/G85*100</f>
        <v>3.1335333333333333</v>
      </c>
    </row>
    <row r="86" spans="1:9" s="6" customFormat="1" ht="24.95" customHeight="1" x14ac:dyDescent="0.15">
      <c r="A86" s="22" t="s">
        <v>71</v>
      </c>
      <c r="B86" s="41"/>
      <c r="C86" s="41"/>
      <c r="D86" s="41"/>
      <c r="E86" s="41"/>
      <c r="F86" s="41"/>
      <c r="G86" s="41"/>
      <c r="H86" s="41">
        <v>0</v>
      </c>
      <c r="I86" s="31"/>
    </row>
    <row r="87" spans="1:9" s="6" customFormat="1" ht="24.95" customHeight="1" x14ac:dyDescent="0.15">
      <c r="A87" s="22" t="s">
        <v>16</v>
      </c>
      <c r="B87" s="41"/>
      <c r="C87" s="41"/>
      <c r="D87" s="41"/>
      <c r="E87" s="41"/>
      <c r="F87" s="41"/>
      <c r="G87" s="41"/>
      <c r="H87" s="41">
        <v>9905</v>
      </c>
      <c r="I87" s="31"/>
    </row>
    <row r="88" spans="1:9" s="6" customFormat="1" ht="24.95" customHeight="1" x14ac:dyDescent="0.15">
      <c r="A88" s="14" t="s">
        <v>18</v>
      </c>
      <c r="B88" s="43">
        <v>5000</v>
      </c>
      <c r="C88" s="43">
        <v>15000</v>
      </c>
      <c r="D88" s="43">
        <v>15000</v>
      </c>
      <c r="E88" s="43">
        <v>15000</v>
      </c>
      <c r="F88" s="43">
        <v>15000</v>
      </c>
      <c r="G88" s="43">
        <v>15000</v>
      </c>
      <c r="H88" s="43">
        <f>SUM(H86,H87)</f>
        <v>9905</v>
      </c>
      <c r="I88" s="33">
        <f>H88/G88*100</f>
        <v>66.033333333333331</v>
      </c>
    </row>
    <row r="89" spans="1:9" s="6" customFormat="1" ht="24.95" customHeight="1" x14ac:dyDescent="0.15">
      <c r="A89" s="22" t="s">
        <v>19</v>
      </c>
      <c r="B89" s="41"/>
      <c r="C89" s="41"/>
      <c r="D89" s="41"/>
      <c r="E89" s="41"/>
      <c r="F89" s="41"/>
      <c r="G89" s="41"/>
      <c r="H89" s="41">
        <v>0</v>
      </c>
      <c r="I89" s="31"/>
    </row>
    <row r="90" spans="1:9" s="6" customFormat="1" ht="24.95" customHeight="1" x14ac:dyDescent="0.15">
      <c r="A90" s="22" t="s">
        <v>22</v>
      </c>
      <c r="B90" s="41"/>
      <c r="C90" s="41"/>
      <c r="D90" s="41"/>
      <c r="E90" s="41"/>
      <c r="F90" s="41"/>
      <c r="G90" s="41"/>
      <c r="H90" s="41">
        <v>4962.5</v>
      </c>
      <c r="I90" s="31"/>
    </row>
    <row r="91" spans="1:9" s="6" customFormat="1" ht="24.95" customHeight="1" x14ac:dyDescent="0.15">
      <c r="A91" s="22" t="s">
        <v>23</v>
      </c>
      <c r="B91" s="41"/>
      <c r="C91" s="41"/>
      <c r="D91" s="41"/>
      <c r="E91" s="41"/>
      <c r="F91" s="41"/>
      <c r="G91" s="41"/>
      <c r="H91" s="41">
        <v>3150</v>
      </c>
      <c r="I91" s="31"/>
    </row>
    <row r="92" spans="1:9" s="6" customFormat="1" ht="24.95" customHeight="1" x14ac:dyDescent="0.15">
      <c r="A92" s="22" t="s">
        <v>76</v>
      </c>
      <c r="B92" s="41"/>
      <c r="C92" s="41"/>
      <c r="D92" s="41"/>
      <c r="E92" s="41"/>
      <c r="F92" s="41"/>
      <c r="G92" s="41"/>
      <c r="H92" s="41">
        <v>0</v>
      </c>
      <c r="I92" s="31"/>
    </row>
    <row r="93" spans="1:9" s="6" customFormat="1" ht="24.95" customHeight="1" x14ac:dyDescent="0.15">
      <c r="A93" s="22" t="s">
        <v>26</v>
      </c>
      <c r="B93" s="41"/>
      <c r="C93" s="41"/>
      <c r="D93" s="41"/>
      <c r="E93" s="41"/>
      <c r="F93" s="41"/>
      <c r="G93" s="41"/>
      <c r="H93" s="41">
        <v>0</v>
      </c>
      <c r="I93" s="31"/>
    </row>
    <row r="94" spans="1:9" s="6" customFormat="1" ht="24.95" customHeight="1" x14ac:dyDescent="0.15">
      <c r="A94" s="14" t="s">
        <v>27</v>
      </c>
      <c r="B94" s="43">
        <v>16000</v>
      </c>
      <c r="C94" s="43">
        <v>21500</v>
      </c>
      <c r="D94" s="43">
        <v>21500</v>
      </c>
      <c r="E94" s="43">
        <v>21500</v>
      </c>
      <c r="F94" s="43">
        <v>21500</v>
      </c>
      <c r="G94" s="43">
        <v>21500</v>
      </c>
      <c r="H94" s="43">
        <f>SUM(H89,H92,H93,H90,H91)</f>
        <v>8112.5</v>
      </c>
      <c r="I94" s="33">
        <f>H94/G94*100</f>
        <v>37.732558139534881</v>
      </c>
    </row>
    <row r="95" spans="1:9" s="6" customFormat="1" ht="24.95" customHeight="1" x14ac:dyDescent="0.15">
      <c r="A95" s="22" t="s">
        <v>30</v>
      </c>
      <c r="B95" s="41"/>
      <c r="C95" s="41"/>
      <c r="D95" s="41"/>
      <c r="E95" s="41"/>
      <c r="F95" s="41"/>
      <c r="G95" s="41"/>
      <c r="H95" s="41">
        <v>9381.09</v>
      </c>
      <c r="I95" s="31"/>
    </row>
    <row r="96" spans="1:9" s="6" customFormat="1" ht="24.95" customHeight="1" x14ac:dyDescent="0.15">
      <c r="A96" s="14" t="s">
        <v>32</v>
      </c>
      <c r="B96" s="43">
        <v>20000</v>
      </c>
      <c r="C96" s="43">
        <v>20000</v>
      </c>
      <c r="D96" s="43">
        <v>20000</v>
      </c>
      <c r="E96" s="43">
        <v>20000</v>
      </c>
      <c r="F96" s="43">
        <v>20000</v>
      </c>
      <c r="G96" s="43">
        <v>20000</v>
      </c>
      <c r="H96" s="43">
        <f>SUM(H95)</f>
        <v>9381.09</v>
      </c>
      <c r="I96" s="33">
        <f t="shared" ref="I96:I102" si="6">H96/G96*100</f>
        <v>46.905450000000002</v>
      </c>
    </row>
    <row r="97" spans="1:9" s="6" customFormat="1" ht="24.95" customHeight="1" x14ac:dyDescent="0.15">
      <c r="A97" s="22" t="s">
        <v>33</v>
      </c>
      <c r="B97" s="41"/>
      <c r="C97" s="41"/>
      <c r="D97" s="41"/>
      <c r="E97" s="41"/>
      <c r="F97" s="41"/>
      <c r="G97" s="41"/>
      <c r="H97" s="41">
        <v>0</v>
      </c>
      <c r="I97" s="31"/>
    </row>
    <row r="98" spans="1:9" s="6" customFormat="1" ht="24.95" customHeight="1" x14ac:dyDescent="0.15">
      <c r="A98" s="22" t="s">
        <v>77</v>
      </c>
      <c r="B98" s="41"/>
      <c r="C98" s="41"/>
      <c r="D98" s="41"/>
      <c r="E98" s="41"/>
      <c r="F98" s="41"/>
      <c r="G98" s="41"/>
      <c r="H98" s="41">
        <v>0</v>
      </c>
      <c r="I98" s="31"/>
    </row>
    <row r="99" spans="1:9" s="6" customFormat="1" ht="24.95" customHeight="1" x14ac:dyDescent="0.15">
      <c r="A99" s="22" t="s">
        <v>34</v>
      </c>
      <c r="B99" s="41"/>
      <c r="C99" s="41"/>
      <c r="D99" s="41"/>
      <c r="E99" s="41"/>
      <c r="F99" s="41"/>
      <c r="G99" s="41"/>
      <c r="H99" s="41">
        <v>0</v>
      </c>
      <c r="I99" s="31"/>
    </row>
    <row r="100" spans="1:9" s="6" customFormat="1" ht="24.95" customHeight="1" x14ac:dyDescent="0.15">
      <c r="A100" s="18" t="s">
        <v>35</v>
      </c>
      <c r="B100" s="43">
        <v>520</v>
      </c>
      <c r="C100" s="43">
        <v>520</v>
      </c>
      <c r="D100" s="43">
        <v>520</v>
      </c>
      <c r="E100" s="43">
        <v>520</v>
      </c>
      <c r="F100" s="43">
        <v>520</v>
      </c>
      <c r="G100" s="43">
        <v>520</v>
      </c>
      <c r="H100" s="43">
        <f>SUM(H97+H98+H99)</f>
        <v>0</v>
      </c>
      <c r="I100" s="44">
        <f t="shared" si="6"/>
        <v>0</v>
      </c>
    </row>
    <row r="101" spans="1:9" s="5" customFormat="1" ht="24.95" customHeight="1" x14ac:dyDescent="0.15">
      <c r="A101" s="23" t="s">
        <v>51</v>
      </c>
      <c r="B101" s="45"/>
      <c r="C101" s="45"/>
      <c r="D101" s="45"/>
      <c r="E101" s="45"/>
      <c r="F101" s="45"/>
      <c r="G101" s="45"/>
      <c r="H101" s="45">
        <v>0</v>
      </c>
      <c r="I101" s="46"/>
    </row>
    <row r="102" spans="1:9" s="6" customFormat="1" ht="24.95" customHeight="1" x14ac:dyDescent="0.15">
      <c r="A102" s="18" t="s">
        <v>52</v>
      </c>
      <c r="B102" s="43">
        <v>0</v>
      </c>
      <c r="C102" s="43">
        <v>1000</v>
      </c>
      <c r="D102" s="43">
        <v>1000</v>
      </c>
      <c r="E102" s="43">
        <v>1000</v>
      </c>
      <c r="F102" s="43">
        <v>1000</v>
      </c>
      <c r="G102" s="43">
        <v>1000</v>
      </c>
      <c r="H102" s="43">
        <f>H101</f>
        <v>0</v>
      </c>
      <c r="I102" s="44">
        <f t="shared" si="6"/>
        <v>0</v>
      </c>
    </row>
    <row r="103" spans="1:9" s="6" customFormat="1" ht="24.95" customHeight="1" x14ac:dyDescent="0.15">
      <c r="A103" s="22" t="s">
        <v>38</v>
      </c>
      <c r="B103" s="41"/>
      <c r="C103" s="41"/>
      <c r="D103" s="41"/>
      <c r="E103" s="41"/>
      <c r="F103" s="41"/>
      <c r="G103" s="41"/>
      <c r="H103" s="41">
        <v>53832.5</v>
      </c>
      <c r="I103" s="31"/>
    </row>
    <row r="104" spans="1:9" s="6" customFormat="1" ht="24.95" customHeight="1" x14ac:dyDescent="0.15">
      <c r="A104" s="22" t="s">
        <v>39</v>
      </c>
      <c r="B104" s="41"/>
      <c r="C104" s="41"/>
      <c r="D104" s="41"/>
      <c r="E104" s="41"/>
      <c r="F104" s="41"/>
      <c r="G104" s="41"/>
      <c r="H104" s="41">
        <v>18400.39</v>
      </c>
      <c r="I104" s="31"/>
    </row>
    <row r="105" spans="1:9" s="6" customFormat="1" ht="24.95" customHeight="1" x14ac:dyDescent="0.15">
      <c r="A105" s="18" t="s">
        <v>42</v>
      </c>
      <c r="B105" s="43">
        <v>60000</v>
      </c>
      <c r="C105" s="43">
        <v>110000</v>
      </c>
      <c r="D105" s="43">
        <v>110000</v>
      </c>
      <c r="E105" s="43">
        <v>110000</v>
      </c>
      <c r="F105" s="43">
        <v>110000</v>
      </c>
      <c r="G105" s="43">
        <v>110000</v>
      </c>
      <c r="H105" s="43">
        <f>SUM(H103+H104)</f>
        <v>72232.89</v>
      </c>
      <c r="I105" s="44">
        <f>H105/G105*100</f>
        <v>65.666263636363624</v>
      </c>
    </row>
    <row r="106" spans="1:9" s="6" customFormat="1" ht="24.95" customHeight="1" x14ac:dyDescent="0.15">
      <c r="A106" s="17" t="s">
        <v>78</v>
      </c>
      <c r="B106" s="37">
        <f t="shared" ref="B106:H106" si="7">SUM(B85,B88,B94,B96,B100,B105,B102)</f>
        <v>116520</v>
      </c>
      <c r="C106" s="37">
        <f t="shared" si="7"/>
        <v>183020</v>
      </c>
      <c r="D106" s="37">
        <f t="shared" si="7"/>
        <v>183020</v>
      </c>
      <c r="E106" s="37">
        <f t="shared" si="7"/>
        <v>183020</v>
      </c>
      <c r="F106" s="37">
        <f t="shared" si="7"/>
        <v>183020</v>
      </c>
      <c r="G106" s="37">
        <f t="shared" si="7"/>
        <v>183020</v>
      </c>
      <c r="H106" s="37">
        <f t="shared" si="7"/>
        <v>100101.51</v>
      </c>
      <c r="I106" s="38">
        <f>H106/G106*100</f>
        <v>54.694301169271121</v>
      </c>
    </row>
    <row r="107" spans="1:9" s="6" customFormat="1" ht="24.95" customHeight="1" x14ac:dyDescent="0.15">
      <c r="A107" s="22" t="s">
        <v>64</v>
      </c>
      <c r="B107" s="41"/>
      <c r="C107" s="41"/>
      <c r="D107" s="41"/>
      <c r="E107" s="41"/>
      <c r="F107" s="41"/>
      <c r="G107" s="41"/>
      <c r="H107" s="41"/>
      <c r="I107" s="42"/>
    </row>
    <row r="108" spans="1:9" s="6" customFormat="1" ht="24.95" customHeight="1" x14ac:dyDescent="0.15">
      <c r="A108" s="22" t="s">
        <v>51</v>
      </c>
      <c r="B108" s="45">
        <v>500000</v>
      </c>
      <c r="C108" s="45">
        <v>500000</v>
      </c>
      <c r="D108" s="45">
        <v>500000</v>
      </c>
      <c r="E108" s="45">
        <v>500000</v>
      </c>
      <c r="F108" s="45">
        <v>500000</v>
      </c>
      <c r="G108" s="45">
        <v>500000</v>
      </c>
      <c r="H108" s="41">
        <v>477546.91</v>
      </c>
      <c r="I108" s="31">
        <f>H108/G108*100</f>
        <v>95.509382000000002</v>
      </c>
    </row>
    <row r="109" spans="1:9" s="6" customFormat="1" ht="24.95" customHeight="1" x14ac:dyDescent="0.15">
      <c r="A109" s="18" t="s">
        <v>52</v>
      </c>
      <c r="B109" s="43">
        <v>500000</v>
      </c>
      <c r="C109" s="43">
        <v>500000</v>
      </c>
      <c r="D109" s="43">
        <v>500000</v>
      </c>
      <c r="E109" s="43">
        <v>500000</v>
      </c>
      <c r="F109" s="43">
        <v>500000</v>
      </c>
      <c r="G109" s="43">
        <v>500000</v>
      </c>
      <c r="H109" s="43">
        <f>H108</f>
        <v>477546.91</v>
      </c>
      <c r="I109" s="44">
        <f>H109/G109*100</f>
        <v>95.509382000000002</v>
      </c>
    </row>
    <row r="110" spans="1:9" s="6" customFormat="1" ht="24.95" customHeight="1" x14ac:dyDescent="0.15">
      <c r="A110" s="22" t="s">
        <v>38</v>
      </c>
      <c r="B110" s="41"/>
      <c r="C110" s="41"/>
      <c r="D110" s="41"/>
      <c r="E110" s="41"/>
      <c r="F110" s="41"/>
      <c r="G110" s="41"/>
      <c r="H110" s="41">
        <v>390459.89</v>
      </c>
      <c r="I110" s="31"/>
    </row>
    <row r="111" spans="1:9" s="6" customFormat="1" ht="24.95" customHeight="1" x14ac:dyDescent="0.15">
      <c r="A111" s="14" t="s">
        <v>42</v>
      </c>
      <c r="B111" s="43">
        <v>625000</v>
      </c>
      <c r="C111" s="43">
        <v>875000</v>
      </c>
      <c r="D111" s="43">
        <v>875000</v>
      </c>
      <c r="E111" s="43">
        <v>875000</v>
      </c>
      <c r="F111" s="43">
        <v>831250</v>
      </c>
      <c r="G111" s="43">
        <v>575000</v>
      </c>
      <c r="H111" s="43">
        <f>H110</f>
        <v>390459.89</v>
      </c>
      <c r="I111" s="33">
        <f>H111/G111*100</f>
        <v>67.906067826086954</v>
      </c>
    </row>
    <row r="112" spans="1:9" s="6" customFormat="1" ht="24.95" customHeight="1" x14ac:dyDescent="0.15">
      <c r="A112" s="22" t="s">
        <v>53</v>
      </c>
      <c r="B112" s="41"/>
      <c r="C112" s="41"/>
      <c r="D112" s="41"/>
      <c r="E112" s="41"/>
      <c r="F112" s="41"/>
      <c r="G112" s="41"/>
      <c r="H112" s="41">
        <v>0</v>
      </c>
      <c r="I112" s="31"/>
    </row>
    <row r="113" spans="1:9" s="6" customFormat="1" ht="24.95" customHeight="1" x14ac:dyDescent="0.15">
      <c r="A113" s="14" t="s">
        <v>54</v>
      </c>
      <c r="B113" s="43">
        <v>300000</v>
      </c>
      <c r="C113" s="43">
        <v>200000</v>
      </c>
      <c r="D113" s="43">
        <v>200000</v>
      </c>
      <c r="E113" s="43">
        <v>200000</v>
      </c>
      <c r="F113" s="43">
        <v>190000</v>
      </c>
      <c r="G113" s="43">
        <v>0</v>
      </c>
      <c r="H113" s="43">
        <f>H112</f>
        <v>0</v>
      </c>
      <c r="I113" s="33"/>
    </row>
    <row r="114" spans="1:9" s="6" customFormat="1" ht="24.95" customHeight="1" x14ac:dyDescent="0.15">
      <c r="A114" s="17" t="s">
        <v>55</v>
      </c>
      <c r="B114" s="37">
        <f t="shared" ref="B114:H114" si="8">SUM(B109,B111,B113)</f>
        <v>1425000</v>
      </c>
      <c r="C114" s="37">
        <f t="shared" si="8"/>
        <v>1575000</v>
      </c>
      <c r="D114" s="37">
        <f t="shared" si="8"/>
        <v>1575000</v>
      </c>
      <c r="E114" s="37">
        <f t="shared" si="8"/>
        <v>1575000</v>
      </c>
      <c r="F114" s="37">
        <f t="shared" si="8"/>
        <v>1521250</v>
      </c>
      <c r="G114" s="37">
        <f t="shared" si="8"/>
        <v>1075000</v>
      </c>
      <c r="H114" s="37">
        <f t="shared" si="8"/>
        <v>868006.8</v>
      </c>
      <c r="I114" s="38">
        <f>H114/G114*100</f>
        <v>80.744818604651172</v>
      </c>
    </row>
    <row r="115" spans="1:9" s="6" customFormat="1" ht="24.95" customHeight="1" x14ac:dyDescent="0.15">
      <c r="A115" s="20" t="s">
        <v>96</v>
      </c>
      <c r="B115" s="26"/>
      <c r="C115" s="26"/>
      <c r="D115" s="26"/>
      <c r="E115" s="26"/>
      <c r="F115" s="26"/>
      <c r="G115" s="26"/>
      <c r="H115" s="47"/>
      <c r="I115" s="27"/>
    </row>
    <row r="116" spans="1:9" s="5" customFormat="1" ht="24.95" customHeight="1" x14ac:dyDescent="0.15">
      <c r="A116" s="19" t="s">
        <v>22</v>
      </c>
      <c r="B116" s="29"/>
      <c r="C116" s="29"/>
      <c r="D116" s="29"/>
      <c r="E116" s="29"/>
      <c r="F116" s="29"/>
      <c r="G116" s="29"/>
      <c r="H116" s="29">
        <v>0</v>
      </c>
      <c r="I116" s="36"/>
    </row>
    <row r="117" spans="1:9" s="6" customFormat="1" ht="24.95" customHeight="1" x14ac:dyDescent="0.15">
      <c r="A117" s="12" t="s">
        <v>27</v>
      </c>
      <c r="B117" s="32">
        <v>18000</v>
      </c>
      <c r="C117" s="32">
        <v>18000</v>
      </c>
      <c r="D117" s="32">
        <v>18000</v>
      </c>
      <c r="E117" s="32">
        <v>18000</v>
      </c>
      <c r="F117" s="32">
        <v>18000</v>
      </c>
      <c r="G117" s="32">
        <v>18000</v>
      </c>
      <c r="H117" s="32">
        <f>H116</f>
        <v>0</v>
      </c>
      <c r="I117" s="32">
        <f>H117/G117*100</f>
        <v>0</v>
      </c>
    </row>
    <row r="118" spans="1:9" s="7" customFormat="1" ht="24.95" customHeight="1" x14ac:dyDescent="0.15">
      <c r="A118" s="17" t="s">
        <v>81</v>
      </c>
      <c r="B118" s="37">
        <f t="shared" ref="B118:G118" si="9">B117</f>
        <v>18000</v>
      </c>
      <c r="C118" s="37">
        <f t="shared" si="9"/>
        <v>18000</v>
      </c>
      <c r="D118" s="37">
        <f t="shared" si="9"/>
        <v>18000</v>
      </c>
      <c r="E118" s="37">
        <f t="shared" si="9"/>
        <v>18000</v>
      </c>
      <c r="F118" s="37">
        <f t="shared" si="9"/>
        <v>18000</v>
      </c>
      <c r="G118" s="37">
        <f t="shared" si="9"/>
        <v>18000</v>
      </c>
      <c r="H118" s="37">
        <f>H117</f>
        <v>0</v>
      </c>
      <c r="I118" s="38">
        <f>H118/G118*100</f>
        <v>0</v>
      </c>
    </row>
    <row r="119" spans="1:9" s="5" customFormat="1" ht="24.95" customHeight="1" x14ac:dyDescent="0.15">
      <c r="A119" s="17" t="s">
        <v>56</v>
      </c>
      <c r="B119" s="37">
        <f>SUM(B63,B67,B71,B77,B81,B114,B106,B118)</f>
        <v>146455700</v>
      </c>
      <c r="C119" s="37">
        <f t="shared" ref="C119:H119" si="10">SUM(C63,C67,C71,C77,C81,C114,C106,C118)</f>
        <v>146305950</v>
      </c>
      <c r="D119" s="37">
        <f t="shared" si="10"/>
        <v>144505950</v>
      </c>
      <c r="E119" s="37">
        <f t="shared" si="10"/>
        <v>144505950</v>
      </c>
      <c r="F119" s="37">
        <f t="shared" si="10"/>
        <v>142394763</v>
      </c>
      <c r="G119" s="37">
        <f t="shared" si="10"/>
        <v>136426000</v>
      </c>
      <c r="H119" s="37">
        <f t="shared" si="10"/>
        <v>133491080.58000001</v>
      </c>
      <c r="I119" s="38">
        <f>H119/G119*100</f>
        <v>97.848709615469204</v>
      </c>
    </row>
    <row r="120" spans="1:9" s="1" customFormat="1" ht="10.15" customHeight="1" x14ac:dyDescent="0.25">
      <c r="A120" s="4"/>
      <c r="B120" s="3"/>
      <c r="C120" s="3"/>
      <c r="D120" s="3"/>
      <c r="E120" s="3"/>
      <c r="F120" s="3"/>
      <c r="G120" s="3"/>
      <c r="H120" s="2"/>
      <c r="I120" s="2"/>
    </row>
    <row r="122" spans="1:9" s="2" customFormat="1" x14ac:dyDescent="0.25">
      <c r="A122" s="4"/>
      <c r="B122" s="3"/>
      <c r="C122" s="3"/>
      <c r="D122" s="3"/>
      <c r="E122" s="3"/>
      <c r="F122" s="3"/>
      <c r="G122" s="3"/>
      <c r="H122" s="3"/>
    </row>
  </sheetData>
  <mergeCells count="11">
    <mergeCell ref="H4:H5"/>
    <mergeCell ref="I4:I5"/>
    <mergeCell ref="E4:E5"/>
    <mergeCell ref="F4:F5"/>
    <mergeCell ref="G4:G5"/>
    <mergeCell ref="A1:I1"/>
    <mergeCell ref="A2:I2"/>
    <mergeCell ref="A4:A5"/>
    <mergeCell ref="B4:B5"/>
    <mergeCell ref="C4:C5"/>
    <mergeCell ref="D4:D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2021.</vt:lpstr>
      <vt:lpstr>'2021.'!Print_Area</vt:lpstr>
      <vt:lpstr>'2021.'!Print_Titles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2022-02-02T13:05:08Z</dcterms:created>
  <dcterms:modified xsi:type="dcterms:W3CDTF">2022-02-02T13:06:52Z</dcterms:modified>
</cp:coreProperties>
</file>