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C:\Users\vsbenak\Desktop\"/>
    </mc:Choice>
  </mc:AlternateContent>
  <bookViews>
    <workbookView xWindow="15" yWindow="15" windowWidth="11655" windowHeight="6600" firstSheet="7" activeTab="10"/>
  </bookViews>
  <sheets>
    <sheet name="BExRepositorySheet" sheetId="4" state="veryHidden" r:id="rId1"/>
    <sheet name="SAŽETAK" sheetId="9" r:id="rId2"/>
    <sheet name="RAČUN PRIHODA I RASHODA" sheetId="14" r:id="rId3"/>
    <sheet name="PRIHOD I RASHODI PREMA IZVORIMA" sheetId="15" r:id="rId4"/>
    <sheet name="RASHODI PREMA FUNKCIJSKOJ KLASI" sheetId="16" r:id="rId5"/>
    <sheet name="RAČUN FINANCIRANJA PREMA EKONOM" sheetId="17" r:id="rId6"/>
    <sheet name="RAČUN FIN PREMA IZVORIMA FINANC" sheetId="19" r:id="rId7"/>
    <sheet name="POSEBNI DIO" sheetId="20" r:id="rId8"/>
    <sheet name="PREGLED DANIH JAMSTAVA " sheetId="21" r:id="rId9"/>
    <sheet name="IZVRŠENA PLAĆANJA PO PROTESTNIM" sheetId="22" r:id="rId10"/>
    <sheet name="PREGLED ZADUŽIVANJA 1.-6. 2023." sheetId="23" r:id="rId11"/>
    <sheet name="FP0002PRPV2" sheetId="5" state="hidden" r:id="rId12"/>
    <sheet name="FP0002PRR" sheetId="12" state="hidden" r:id="rId13"/>
    <sheet name="FP0002PRB" sheetId="11" state="hidden" r:id="rId14"/>
    <sheet name="FP0005PRV2" sheetId="13" state="hidden" r:id="rId15"/>
  </sheets>
  <externalReferences>
    <externalReference r:id="rId16"/>
  </externalReferences>
  <definedNames>
    <definedName name="DF_GRID_1">#REF!</definedName>
    <definedName name="DF_GRID_2">FP0002PRPV2!$B$2:$J$315</definedName>
    <definedName name="_xlnm.Print_Area" localSheetId="11">FP0002PRPV2!$A$1:$K$316</definedName>
    <definedName name="_xlnm.Print_Area" localSheetId="9">'IZVRŠENA PLAĆANJA PO PROTESTNIM'!$A$1:$J$12</definedName>
    <definedName name="_xlnm.Print_Area" localSheetId="8">'PREGLED DANIH JAMSTAVA '!$A$1:$J$12</definedName>
    <definedName name="_xlnm.Print_Area" localSheetId="10">'PREGLED ZADUŽIVANJA 1.-6. 2023.'!$A$1:$L$19</definedName>
    <definedName name="SAPBEXhrIndnt" hidden="1">"Wide"</definedName>
    <definedName name="SAPsysID" hidden="1">"708C5W7SBKP804JT78WJ0JNKI"</definedName>
    <definedName name="SAPwbID" hidden="1">"ARS"</definedName>
  </definedNames>
  <calcPr calcId="162913"/>
</workbook>
</file>

<file path=xl/calcChain.xml><?xml version="1.0" encoding="utf-8"?>
<calcChain xmlns="http://schemas.openxmlformats.org/spreadsheetml/2006/main">
  <c r="G10" i="15" l="1"/>
  <c r="G11" i="15"/>
  <c r="C10" i="15"/>
  <c r="C7" i="15"/>
  <c r="I88" i="14"/>
  <c r="L16" i="14"/>
  <c r="L21" i="14"/>
  <c r="L22" i="14"/>
  <c r="K16" i="14"/>
  <c r="K17" i="14"/>
  <c r="K18" i="14"/>
  <c r="D8" i="20"/>
  <c r="E8" i="20"/>
  <c r="C8" i="20"/>
  <c r="D7" i="16"/>
  <c r="E7" i="16"/>
  <c r="F7" i="16"/>
  <c r="H7" i="16"/>
  <c r="C7" i="16"/>
  <c r="F12" i="15"/>
  <c r="K90" i="14"/>
  <c r="K89" i="14"/>
  <c r="F9" i="20"/>
  <c r="F10" i="20"/>
  <c r="F11" i="20"/>
  <c r="F12" i="20"/>
  <c r="F13" i="20"/>
  <c r="F14" i="20"/>
  <c r="F15" i="20"/>
  <c r="F16" i="20"/>
  <c r="F21" i="20"/>
  <c r="F47" i="20"/>
  <c r="F53" i="20"/>
  <c r="F59" i="20"/>
  <c r="F60" i="20"/>
  <c r="F62" i="20"/>
  <c r="F63" i="20"/>
  <c r="F65" i="20"/>
  <c r="F66" i="20"/>
  <c r="F67" i="20"/>
  <c r="F69" i="20"/>
  <c r="F70" i="20"/>
  <c r="F71" i="20"/>
  <c r="F73" i="20"/>
  <c r="F74" i="20"/>
  <c r="F75" i="20"/>
  <c r="F77" i="20"/>
  <c r="F82" i="20"/>
  <c r="F83" i="20"/>
  <c r="F84" i="20"/>
  <c r="F86" i="20"/>
  <c r="F87" i="20"/>
  <c r="F89" i="20"/>
  <c r="F91" i="20"/>
  <c r="H6" i="19"/>
  <c r="G6" i="19"/>
  <c r="F6" i="19"/>
  <c r="E6" i="19"/>
  <c r="D6" i="19"/>
  <c r="C6" i="19"/>
  <c r="H4" i="19"/>
  <c r="G4" i="19"/>
  <c r="F4" i="19"/>
  <c r="E4" i="19"/>
  <c r="D4" i="19"/>
  <c r="C4" i="19"/>
  <c r="H5" i="17"/>
  <c r="G5" i="17"/>
  <c r="F5" i="17"/>
  <c r="E5" i="17"/>
  <c r="D5" i="17"/>
  <c r="C5" i="17"/>
  <c r="H3" i="17"/>
  <c r="G3" i="17"/>
  <c r="F3" i="17"/>
  <c r="E3" i="17"/>
  <c r="D3" i="17"/>
  <c r="C3" i="17"/>
  <c r="H9" i="15"/>
  <c r="E20" i="15"/>
  <c r="H20" i="15"/>
  <c r="E18" i="15"/>
  <c r="E15" i="15"/>
  <c r="H15" i="15"/>
  <c r="E16" i="15"/>
  <c r="E12" i="15"/>
  <c r="E10" i="15"/>
  <c r="H10" i="15"/>
  <c r="E8" i="15"/>
  <c r="D12" i="15"/>
  <c r="D10" i="15"/>
  <c r="D7" i="15"/>
  <c r="D8" i="15"/>
  <c r="D16" i="15"/>
  <c r="D15" i="15"/>
  <c r="D18" i="15"/>
  <c r="D20" i="15"/>
  <c r="C16" i="15"/>
  <c r="H11" i="15"/>
  <c r="H12" i="15"/>
  <c r="H13" i="15"/>
  <c r="H17" i="15"/>
  <c r="H18" i="15"/>
  <c r="H19" i="15"/>
  <c r="H21" i="15"/>
  <c r="G8" i="15"/>
  <c r="G9" i="15"/>
  <c r="G16" i="15"/>
  <c r="G17" i="15"/>
  <c r="F18" i="15"/>
  <c r="F16" i="15"/>
  <c r="H16" i="15"/>
  <c r="F15" i="15"/>
  <c r="F7" i="15"/>
  <c r="F10" i="15"/>
  <c r="F8" i="15"/>
  <c r="H8" i="15"/>
  <c r="C15" i="15"/>
  <c r="G15" i="15"/>
  <c r="C8" i="15"/>
  <c r="H31" i="14"/>
  <c r="I31" i="14"/>
  <c r="J31" i="14"/>
  <c r="H88" i="14"/>
  <c r="J88" i="14"/>
  <c r="G88" i="14"/>
  <c r="G31" i="14"/>
  <c r="K31" i="14"/>
  <c r="H32" i="14"/>
  <c r="I32" i="14"/>
  <c r="J32" i="14"/>
  <c r="G32" i="14"/>
  <c r="L33" i="14"/>
  <c r="L41" i="14"/>
  <c r="L72" i="14"/>
  <c r="L77" i="14"/>
  <c r="L85" i="14"/>
  <c r="L89" i="14"/>
  <c r="L92" i="14"/>
  <c r="K91" i="14"/>
  <c r="K92" i="14"/>
  <c r="K93" i="14"/>
  <c r="K94" i="14"/>
  <c r="K95" i="14"/>
  <c r="K97" i="14"/>
  <c r="K98" i="14"/>
  <c r="K68" i="14"/>
  <c r="K69" i="14"/>
  <c r="K71" i="14"/>
  <c r="K72" i="14"/>
  <c r="K73" i="14"/>
  <c r="K74" i="14"/>
  <c r="K76" i="14"/>
  <c r="K77" i="14"/>
  <c r="K78" i="14"/>
  <c r="K79" i="14"/>
  <c r="K85" i="14"/>
  <c r="K86" i="14"/>
  <c r="K87" i="14"/>
  <c r="K65" i="14"/>
  <c r="K66" i="14"/>
  <c r="K61" i="14"/>
  <c r="K62" i="14"/>
  <c r="K63" i="14"/>
  <c r="K56" i="14"/>
  <c r="K57" i="14"/>
  <c r="K58" i="14"/>
  <c r="K59" i="14"/>
  <c r="K48" i="14"/>
  <c r="K49" i="14"/>
  <c r="K50" i="14"/>
  <c r="K51" i="14"/>
  <c r="I11" i="14"/>
  <c r="L11" i="14"/>
  <c r="H11" i="14"/>
  <c r="H10" i="14"/>
  <c r="J17" i="14"/>
  <c r="J16" i="14"/>
  <c r="J12" i="14"/>
  <c r="L12" i="14"/>
  <c r="J13" i="14"/>
  <c r="K23" i="14"/>
  <c r="K24" i="14"/>
  <c r="K67" i="14"/>
  <c r="K64" i="14"/>
  <c r="K60" i="14"/>
  <c r="K55" i="14"/>
  <c r="K54" i="14"/>
  <c r="K53" i="14"/>
  <c r="K52" i="14"/>
  <c r="K47" i="14"/>
  <c r="K46" i="14"/>
  <c r="K45" i="14"/>
  <c r="K44" i="14"/>
  <c r="K43" i="14"/>
  <c r="K42" i="14"/>
  <c r="K41" i="14"/>
  <c r="K40" i="14"/>
  <c r="K39" i="14"/>
  <c r="K38" i="14"/>
  <c r="K37" i="14"/>
  <c r="K36" i="14"/>
  <c r="K35" i="14"/>
  <c r="K34" i="14"/>
  <c r="K33" i="14"/>
  <c r="J22" i="14"/>
  <c r="J21" i="14"/>
  <c r="G22" i="14"/>
  <c r="I21" i="14"/>
  <c r="H21" i="14"/>
  <c r="G21" i="14"/>
  <c r="G12" i="9"/>
  <c r="G16" i="9"/>
  <c r="H12" i="9"/>
  <c r="H16" i="9"/>
  <c r="H27" i="9"/>
  <c r="L10" i="9"/>
  <c r="K10" i="9"/>
  <c r="G11" i="9"/>
  <c r="I21" i="9"/>
  <c r="L21" i="9"/>
  <c r="I22" i="9"/>
  <c r="I23" i="9"/>
  <c r="I26" i="9"/>
  <c r="L26" i="9"/>
  <c r="H11" i="9"/>
  <c r="L25" i="9"/>
  <c r="K25" i="9"/>
  <c r="L24" i="9"/>
  <c r="K24" i="9"/>
  <c r="J11" i="9"/>
  <c r="I11" i="9"/>
  <c r="L11" i="9"/>
  <c r="J22" i="9"/>
  <c r="K22" i="9"/>
  <c r="L22" i="9"/>
  <c r="H22" i="9"/>
  <c r="H23" i="9"/>
  <c r="H26" i="9"/>
  <c r="G22" i="9"/>
  <c r="G21" i="9"/>
  <c r="G23" i="9"/>
  <c r="G26" i="9"/>
  <c r="K26" i="9"/>
  <c r="J21" i="9"/>
  <c r="J23" i="9"/>
  <c r="K21" i="9"/>
  <c r="H21" i="9"/>
  <c r="J14" i="9"/>
  <c r="G14" i="9"/>
  <c r="K14" i="9"/>
  <c r="I14" i="9"/>
  <c r="I13" i="9"/>
  <c r="I15" i="9"/>
  <c r="H14" i="9"/>
  <c r="H13" i="9"/>
  <c r="H15" i="9"/>
  <c r="J13" i="9"/>
  <c r="J15" i="9"/>
  <c r="G13" i="9"/>
  <c r="G15" i="9"/>
  <c r="I12" i="9"/>
  <c r="I16" i="9"/>
  <c r="L14" i="9"/>
  <c r="K11" i="9"/>
  <c r="L23" i="9"/>
  <c r="K23" i="9"/>
  <c r="J26" i="9"/>
  <c r="K15" i="9"/>
  <c r="L15" i="9"/>
  <c r="L13" i="9"/>
  <c r="J12" i="9"/>
  <c r="L12" i="9"/>
  <c r="K13" i="9"/>
  <c r="L88" i="14"/>
  <c r="K21" i="14"/>
  <c r="K22" i="14"/>
  <c r="G11" i="14"/>
  <c r="G10" i="14"/>
  <c r="L31" i="14"/>
  <c r="K32" i="14"/>
  <c r="L32" i="14"/>
  <c r="F8" i="20"/>
  <c r="G7" i="16"/>
  <c r="K88" i="14"/>
  <c r="G7" i="15"/>
  <c r="K12" i="9"/>
  <c r="J11" i="14"/>
  <c r="J16" i="9"/>
  <c r="J10" i="14"/>
  <c r="K11" i="14"/>
  <c r="K16" i="9"/>
  <c r="J27" i="9"/>
  <c r="L16" i="9"/>
  <c r="K10" i="14"/>
  <c r="E7" i="15"/>
  <c r="H7" i="15"/>
  <c r="I10" i="14"/>
  <c r="L10" i="14"/>
  <c r="I27" i="9"/>
  <c r="G27" i="9"/>
</calcChain>
</file>

<file path=xl/sharedStrings.xml><?xml version="1.0" encoding="utf-8"?>
<sst xmlns="http://schemas.openxmlformats.org/spreadsheetml/2006/main" count="510" uniqueCount="288">
  <si>
    <t>Table</t>
  </si>
  <si>
    <t>Filter</t>
  </si>
  <si>
    <t>I. OPĆI DIO</t>
  </si>
  <si>
    <t>RAZLIKA - VIŠAK / MANJAK</t>
  </si>
  <si>
    <t>PRIJENOS SREDSTAVA IZ PRETHODNE GODINE</t>
  </si>
  <si>
    <t/>
  </si>
  <si>
    <t>EUR</t>
  </si>
  <si>
    <t>6 Prihodi poslovanja</t>
  </si>
  <si>
    <t>IZVRŠENJE FINANCIJSKOG PLANA PRORAČUNSKOG KORISNIKA DRŽAVNOG PRORAČUNA
ZA PRVO POLUGODIŠTE 2023. GODINE</t>
  </si>
  <si>
    <t>SAŽETAK  RAČUNA PRIHODA I RASHODA I RAČUNA FINANCIRANJA</t>
  </si>
  <si>
    <t>SAŽETAK RAČUNA PRIHODA I RASHODA</t>
  </si>
  <si>
    <t>BROJČANA OZNAKA I NAZIV</t>
  </si>
  <si>
    <t xml:space="preserve">OSTVARENJE/IZVRŠENJE 
1.-6.2022. </t>
  </si>
  <si>
    <t>TEKUĆI PLAN 2023.*</t>
  </si>
  <si>
    <t xml:space="preserve">OSTVARENJE/IZVRŠENJE 
1.-6.2023. </t>
  </si>
  <si>
    <t>INDEKS</t>
  </si>
  <si>
    <t>INDEKS**</t>
  </si>
  <si>
    <t>6=5/2*100</t>
  </si>
  <si>
    <t>7=5/4*100</t>
  </si>
  <si>
    <t>6 PRIHODI POSLOVANJA</t>
  </si>
  <si>
    <t>7 PRIHODI OD PRODAJE NEFINANCIJSKE IMOVINE</t>
  </si>
  <si>
    <t>PRIHODI UKUPNO</t>
  </si>
  <si>
    <t>3 RASHODI  POSLOVANJA</t>
  </si>
  <si>
    <t>4 RASHODI ZA NABAVU NEFINANCIJSKE IMOVINE</t>
  </si>
  <si>
    <t>RASHODI UKUPNO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</si>
  <si>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</si>
  <si>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</si>
  <si>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</si>
  <si>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</si>
  <si>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PRIJENOS SREDSTAVA U SLJEDEĆE RAZDOBLJE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</si>
  <si>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</si>
  <si>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</si>
  <si>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</si>
  <si>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</si>
  <si>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</si>
  <si>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</si>
  <si>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Prihodi i rashodi</t>
  </si>
  <si>
    <t>PRIHODI</t>
  </si>
  <si>
    <t>6</t>
  </si>
  <si>
    <t>Prihodi poslovanja</t>
  </si>
  <si>
    <t>67 Prihodi iz proračuna</t>
  </si>
  <si>
    <t>671 Prihodi iz proračuna</t>
  </si>
  <si>
    <t>6711 Prihodi iz nadležnog proračuna za financiranje rashoda</t>
  </si>
  <si>
    <t>6712 Prihodi iz nadležnog proračuna za financiranje rashoda</t>
  </si>
  <si>
    <t>6714 Prihodi od nadležnog proračuna za financiranje izdataka</t>
  </si>
  <si>
    <t>Stavka izdat./prih.</t>
  </si>
  <si>
    <t>EKONOMSKA KLASIFIKACIJA</t>
  </si>
  <si>
    <t>ODLJEV</t>
  </si>
  <si>
    <t>RASHODI</t>
  </si>
  <si>
    <t>3</t>
  </si>
  <si>
    <t>Rashodi poslovanja</t>
  </si>
  <si>
    <t>4</t>
  </si>
  <si>
    <t>Rashodi za nabavu nefinancijske imovine</t>
  </si>
  <si>
    <t>Ostvarenje/Izvršenje 
01.2022. - 06.2022.</t>
  </si>
  <si>
    <t>Tekući plan 
2023.</t>
  </si>
  <si>
    <t>Ostvarenje/Izvršenje 
01.2023. - 06.2023.</t>
  </si>
  <si>
    <t>Indeks
(5)/(2)</t>
  </si>
  <si>
    <t>Indeks
(5)/(4)</t>
  </si>
  <si>
    <t>Izvorni plan ili Rebalans 
2023.</t>
  </si>
  <si>
    <t xml:space="preserve">
Ostvarenje/Izvršenje 
01.2022. - 06.2022.</t>
  </si>
  <si>
    <t xml:space="preserve">
Izvorni plan ili Rebalans 
2023.</t>
  </si>
  <si>
    <t xml:space="preserve">
Tekući plan 
2023.</t>
  </si>
  <si>
    <t xml:space="preserve">
Ostvarenje/Izvršenje 
01.2023. - 06.2023.</t>
  </si>
  <si>
    <t xml:space="preserve">
Indeks
(5)/(2)</t>
  </si>
  <si>
    <t xml:space="preserve">
Indeks
(5)/(4)</t>
  </si>
  <si>
    <t>Nisu nađeni primjenjivi podaci</t>
  </si>
  <si>
    <t xml:space="preserve"> RAČUN PRIHODA I RASHODA </t>
  </si>
  <si>
    <t xml:space="preserve">IZVJEŠTAJ O PRIHODIMA I RASHODIMA PREMA EKONOMSKOJ KLASIFIKACIJI </t>
  </si>
  <si>
    <t xml:space="preserve">OSTVARENJE/ IZVRŠENJE 
1.-6.2022. </t>
  </si>
  <si>
    <t xml:space="preserve">OSTVARENJE/ IZVRŠENJE 
1.-6.2023. </t>
  </si>
  <si>
    <t>UKUPNO PRIHODI</t>
  </si>
  <si>
    <t>Pomoći iz inozemstva (darovnice) i od subjekata unutar općeg proračuna</t>
  </si>
  <si>
    <t>Pomoći od međunarodnih organizacija te institucija i tijela EU</t>
  </si>
  <si>
    <t>Tekuće pomoći od institucija i tijela  EU</t>
  </si>
  <si>
    <t>Prihodi iz proračuna</t>
  </si>
  <si>
    <t>Prihodi iz nadležnog proračuna za financiranje rashoda</t>
  </si>
  <si>
    <t>Prihodi od nadležnog proračuna za financiranje izdataka</t>
  </si>
  <si>
    <t>UKUPNO RASHODI</t>
  </si>
  <si>
    <t>Rashodi za zaposlene</t>
  </si>
  <si>
    <t>Plaće (Bruto)</t>
  </si>
  <si>
    <t>Plaće za redovan rad</t>
  </si>
  <si>
    <t>Plaće za prekovremeni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</si>
  <si>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</si>
  <si>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</si>
  <si>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</si>
  <si>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</si>
  <si>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</si>
  <si>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</si>
  <si>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</si>
  <si>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</si>
  <si>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</si>
  <si>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</si>
  <si>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Rashodi za usluge</t>
  </si>
  <si>
    <t>Usluge telefona, pošte i prijevoza</t>
  </si>
  <si>
    <t>Usluge tekućeg i investicijskog održavanja</t>
  </si>
  <si>
    <t>Usluge promidžbe i informiranja</t>
  </si>
  <si>
    <t>Zdravstvene i veterinarske usluge</t>
  </si>
  <si>
    <t>Računalne usluge</t>
  </si>
  <si>
    <t>Ostali nespomenuti rashodi poslovanja</t>
  </si>
  <si>
    <t>Reprezentacija</t>
  </si>
  <si>
    <t>Pristojbe i naknade</t>
  </si>
  <si>
    <t>Financijski rashodi</t>
  </si>
  <si>
    <t>Ostali financijski</t>
  </si>
  <si>
    <t>Zatezne kamate</t>
  </si>
  <si>
    <t>Rashodi za nabavu neproizvedene dugotrajne imovine</t>
  </si>
  <si>
    <t>Nematerijalna imovina</t>
  </si>
  <si>
    <t>Licence</t>
  </si>
  <si>
    <t>Rashodi za nabavu proizvedene dugotrajne imovine</t>
  </si>
  <si>
    <t>Postrojenja i oprema</t>
  </si>
  <si>
    <t>Uredska oprema i namještaj</t>
  </si>
  <si>
    <t>Prihodi od prodaje proizvoda i robe te pruženih usluga i prihodi od donacija</t>
  </si>
  <si>
    <t xml:space="preserve">Prihodi od prodaje proizvoda i robe te pruženih usluga </t>
  </si>
  <si>
    <t>Prihodi od pruženih usluga</t>
  </si>
  <si>
    <t>Energija</t>
  </si>
  <si>
    <t>Materijal i dijelovi za tekuće i investicijsko održavanje</t>
  </si>
  <si>
    <t>Sitni inventar i auto gume</t>
  </si>
  <si>
    <t>Službena, radna i zaštitna odjaća i obuća</t>
  </si>
  <si>
    <t>Komunalne usluge</t>
  </si>
  <si>
    <t>Zakupnne i najamnine</t>
  </si>
  <si>
    <t>Intelektualne i osobne usluge</t>
  </si>
  <si>
    <t>Ostale usluge</t>
  </si>
  <si>
    <t>Naknade troškova osobama izvan radnog odnosa</t>
  </si>
  <si>
    <t>Naknade za rad predstavničkih i izvršnih tijela, povjerenstava i slično</t>
  </si>
  <si>
    <t>Premije osiguranja</t>
  </si>
  <si>
    <t>Članarine i norme</t>
  </si>
  <si>
    <t>Troškovi sudskih postupaka</t>
  </si>
  <si>
    <t>Bankarske usluge i usluge platnog prometa</t>
  </si>
  <si>
    <t>Negativne tečajne razlike i razlike zbog primjene valutne klauzule</t>
  </si>
  <si>
    <t>Pomoći dane u inozemstvo i unutar općeg proračuna</t>
  </si>
  <si>
    <t>Pomoći proračunskim korisnicima drugih proračuna</t>
  </si>
  <si>
    <t>Tekuće pomoći proračunskim korisnicima drugih proračuna</t>
  </si>
  <si>
    <t>Prijenosi između proračunskih korisnika istog proračuna</t>
  </si>
  <si>
    <t>Tekući prijenosi između proračunskih korisnika istog proračuna</t>
  </si>
  <si>
    <t>Naknade građanima i kućanstvima na temelju osiguranja i druge naknade</t>
  </si>
  <si>
    <t>Ostale naknade građanima i kućanstvima iz proračuna</t>
  </si>
  <si>
    <t>Naknade građanima i kućanstvima u novcu</t>
  </si>
  <si>
    <t>Ostali rashodi</t>
  </si>
  <si>
    <t>Tekuće donacije</t>
  </si>
  <si>
    <t>Tekuće donacije u novcu</t>
  </si>
  <si>
    <t>Komunikacijska oprema</t>
  </si>
  <si>
    <t>Oprema za održavanje i zaštitu</t>
  </si>
  <si>
    <t>Knjige, umjetnička djela i ostale izložbene vrijednosti</t>
  </si>
  <si>
    <t>Knjige</t>
  </si>
  <si>
    <t>Nematerijalna proizvedena imovina</t>
  </si>
  <si>
    <t>Ulaganja u računalne programe</t>
  </si>
  <si>
    <t>Rashodi za dodatna ulaganja na nefinancijskoj imovini</t>
  </si>
  <si>
    <t>IZVJEŠTAJ O PRIHODIMA I RASHODIMA PREMA IZVORIMA FINANCIRANJA</t>
  </si>
  <si>
    <t>1</t>
  </si>
  <si>
    <t>Opći prihodi i primici</t>
  </si>
  <si>
    <t>11</t>
  </si>
  <si>
    <t>Vlastiti prihodi</t>
  </si>
  <si>
    <t>31</t>
  </si>
  <si>
    <t>5</t>
  </si>
  <si>
    <t>Pomoći</t>
  </si>
  <si>
    <t>57</t>
  </si>
  <si>
    <t>Ostali programi EU</t>
  </si>
  <si>
    <t>IZVJEŠTAJ O RASHODIMA PREMA FUNKCIJSKOJ KLASIFIKACIJI</t>
  </si>
  <si>
    <t>01</t>
  </si>
  <si>
    <t>Opće javne usluge</t>
  </si>
  <si>
    <t>011</t>
  </si>
  <si>
    <t>Izvršna i zakonodavna tijela, financijski i fiskalni poslovi</t>
  </si>
  <si>
    <t>08</t>
  </si>
  <si>
    <t>Rekreacija, kultura i religija</t>
  </si>
  <si>
    <t>082</t>
  </si>
  <si>
    <t>Službe kulture</t>
  </si>
  <si>
    <t>IZVJEŠTAJ RAČUNA FINANCIRANJA PREMA EKONOMSKOJ KLASIFIKACIJI</t>
  </si>
  <si>
    <t>IZVJEŠTAJ RAČUNA FINANCIRANJA PREMA IZVORIMA FINANCIRANJA</t>
  </si>
  <si>
    <t>II. POSEBNI DIO</t>
  </si>
  <si>
    <t>IZVJEŠTAJ PO PROGRAMSKOJ KLASIFIKACIJI</t>
  </si>
  <si>
    <t>01005</t>
  </si>
  <si>
    <t>Hrvatski sabor</t>
  </si>
  <si>
    <t>5761</t>
  </si>
  <si>
    <t>Fond solidarnosti Europske unije – potres ožujak 2020.</t>
  </si>
  <si>
    <t>21</t>
  </si>
  <si>
    <t>2101</t>
  </si>
  <si>
    <t>A501000</t>
  </si>
  <si>
    <t>3111</t>
  </si>
  <si>
    <t>3113</t>
  </si>
  <si>
    <t>3121</t>
  </si>
  <si>
    <t>3132</t>
  </si>
  <si>
    <t>32</t>
  </si>
  <si>
    <t>3211</t>
  </si>
  <si>
    <t>3212</t>
  </si>
  <si>
    <t>3213</t>
  </si>
  <si>
    <t>3221</t>
  </si>
  <si>
    <t>3223</t>
  </si>
  <si>
    <t>3224</t>
  </si>
  <si>
    <t>3225</t>
  </si>
  <si>
    <t>3227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</si>
  <si>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</si>
  <si>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</si>
  <si>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</si>
  <si>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</si>
  <si>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</si>
  <si>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</si>
  <si>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</si>
  <si>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</si>
  <si>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</si>
  <si>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3241</t>
  </si>
  <si>
    <t>3291</t>
  </si>
  <si>
    <t>3292</t>
  </si>
  <si>
    <t>3293</t>
  </si>
  <si>
    <t>3294</t>
  </si>
  <si>
    <t>3295</t>
  </si>
  <si>
    <t>3296</t>
  </si>
  <si>
    <t>3299</t>
  </si>
  <si>
    <t>34</t>
  </si>
  <si>
    <t>3431</t>
  </si>
  <si>
    <t>3433</t>
  </si>
  <si>
    <t>36</t>
  </si>
  <si>
    <t>37</t>
  </si>
  <si>
    <t>38</t>
  </si>
  <si>
    <t>42</t>
  </si>
  <si>
    <t>4221</t>
  </si>
  <si>
    <t>4222</t>
  </si>
  <si>
    <t>4223</t>
  </si>
  <si>
    <t>4241</t>
  </si>
  <si>
    <t>45</t>
  </si>
  <si>
    <t>A501004</t>
  </si>
  <si>
    <t>3661</t>
  </si>
  <si>
    <t>A501026</t>
  </si>
  <si>
    <t>3811</t>
  </si>
  <si>
    <t>A501032</t>
  </si>
  <si>
    <t>3691</t>
  </si>
  <si>
    <t>A501037</t>
  </si>
  <si>
    <t>A501042</t>
  </si>
  <si>
    <t>K501013</t>
  </si>
  <si>
    <t>41</t>
  </si>
  <si>
    <t>4123</t>
  </si>
  <si>
    <t>4262</t>
  </si>
  <si>
    <t>POLITIČKI SUSTAV</t>
  </si>
  <si>
    <t>PROVOĐENJE ZAKONODAVNE VLASTI</t>
  </si>
  <si>
    <t>ADMINISTRACIJA I UPRAVLJANJE</t>
  </si>
  <si>
    <t>Opći prihodi i primi</t>
  </si>
  <si>
    <t>Službena, radna i zaštitna odjeća i obuća</t>
  </si>
  <si>
    <t>Zakupnine i najamnine</t>
  </si>
  <si>
    <t>Fond solidarnosti Eu</t>
  </si>
  <si>
    <t>ODRŽAVANJE ZGRADE (NARODNO SVEUČILIŠTE OTOČAC)</t>
  </si>
  <si>
    <t>OBILJEŽAVANJE SPOMENDANA BLEIBURŠKE TRAGEDIJE I KRIŽNOG PUTA</t>
  </si>
  <si>
    <t>SPOMEN PODRUČJE JASENOVAC I OBILJEŽAVANJE ANTIFAŠISTIČKE BORBE U RH</t>
  </si>
  <si>
    <t>OBILJEŽAVANJE SJEĆANJA NA ŽRTVE SVIH TOTALITARNIH I AUTORITARNIH REŽIMA</t>
  </si>
  <si>
    <t>TWINNING PROJEKT "OSNAŽIVANJE I DALJNJA PODRŠKA PARLAMENTIMA BOSNE I HERCEGOVINE U POSLOVIMA EU INTEGRACIJA - BA 16 IPA JH 01 18"</t>
  </si>
  <si>
    <t>INFORMATIZACIJA HRVATSKOG SABORA</t>
  </si>
  <si>
    <t xml:space="preserve"> IZVRŠENJE 
1.-6.2022. </t>
  </si>
  <si>
    <t xml:space="preserve"> IZVRŠENJE 
1.-6.2023. </t>
  </si>
  <si>
    <t>5=4/3*100</t>
  </si>
  <si>
    <t>REBALANS 2023.*</t>
  </si>
  <si>
    <t xml:space="preserve"> REBALANS 2023.*</t>
  </si>
  <si>
    <t xml:space="preserve"> PREGLED DANIH  JAMSTAVA OD 01.01.2023. - 30.06.2023. GODINE</t>
  </si>
  <si>
    <t>Red.
Broj</t>
  </si>
  <si>
    <t xml:space="preserve">Odluka Vlade RH </t>
  </si>
  <si>
    <t>Riznični broj jamstva</t>
  </si>
  <si>
    <t>Datum izdavanja 
jamstva</t>
  </si>
  <si>
    <t>Korisnik jamstva</t>
  </si>
  <si>
    <t>Tražitelj jamstva / dužnik</t>
  </si>
  <si>
    <t>Valuta</t>
  </si>
  <si>
    <t>Iznos jamstva</t>
  </si>
  <si>
    <t>Krajnji rok dospijeća</t>
  </si>
  <si>
    <t>Datum</t>
  </si>
  <si>
    <t>Klasa, Ur. broj</t>
  </si>
  <si>
    <t>Namjena kredita</t>
  </si>
  <si>
    <t xml:space="preserve">UKUPNO DANA JAMSTVA </t>
  </si>
  <si>
    <t>010 05</t>
  </si>
  <si>
    <t>Pregled izvršenih plaćanja po protestiranim jamstvima 01.01.2023. - 30.06.2023.</t>
  </si>
  <si>
    <t>Plaćanje</t>
  </si>
  <si>
    <t>R.
 br.</t>
  </si>
  <si>
    <t>Datum plaćanja</t>
  </si>
  <si>
    <t>Korisnik 
jamstva</t>
  </si>
  <si>
    <t>Val</t>
  </si>
  <si>
    <t>Glavnica</t>
  </si>
  <si>
    <t>Kamata</t>
  </si>
  <si>
    <t>Ostalo</t>
  </si>
  <si>
    <t>Ukupno</t>
  </si>
  <si>
    <t>Promet</t>
  </si>
  <si>
    <t xml:space="preserve"> SVEUKUPNO PLAĆENO PO JAMSTVIMA 01.01.-30.06.2023.</t>
  </si>
  <si>
    <t xml:space="preserve">Pregled zaduživanja koje je ugovorio ili preuzeo proračunski korisnik državnog proračuna u razdoblju od 01.01.2023. - 30.06.2023. </t>
  </si>
  <si>
    <t>Redni broj</t>
  </si>
  <si>
    <t>Naziv proračunskog korisnika/Glava/RKP</t>
  </si>
  <si>
    <t>Datum sklapanja ugovora</t>
  </si>
  <si>
    <t>Vrsta instrumenta*</t>
  </si>
  <si>
    <t>Naziv</t>
  </si>
  <si>
    <t>Kreditor</t>
  </si>
  <si>
    <t>Visina odobrenog kredita</t>
  </si>
  <si>
    <t>Kamatna stopa</t>
  </si>
  <si>
    <t xml:space="preserve">Datum posljednje otplate </t>
  </si>
  <si>
    <t>Povučena sredstva u
1. - 6. 2023. godini 
(u eurima)</t>
  </si>
  <si>
    <t xml:space="preserve">Ukupno povučena sredstva stanje na dan  30.06.2023. 
(u eurima) </t>
  </si>
  <si>
    <t>*  dugoročni zajam/kredit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</si>
</sst>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78" formatCode="#,##0\ &quot;EUR&quot;"/>
    <numFmt numFmtId="185" formatCode="_(* #,##0.00_);_(* \(#,##0.00\);_(* &quot;-&quot;??_);_(@_)"/>
    <numFmt numFmtId="186" formatCode="d/m/yyyy/;@"/>
    <numFmt numFmtId="187" formatCode="#,##0.00\ [$EUR]"/>
    <numFmt numFmtId="188" formatCode="[$HRK]\ #,##0.00;\-[$HRK]\ #,##0.00"/>
  </numFmts>
  <fonts count="78">
    <font>
      <sz val="8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name val="Arial"/>
      <family val="2"/>
      <charset val="238"/>
    </font>
    <font>
      <sz val="8"/>
      <name val="0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  <charset val="238"/>
    </font>
    <font>
      <sz val="8"/>
      <name val="Times New Roman"/>
      <family val="1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  <font>
      <sz val="14"/>
      <name val="Arial"/>
      <family val="2"/>
      <charset val="238"/>
    </font>
    <font>
      <sz val="11"/>
      <name val="Times New Roman"/>
      <family val="1"/>
    </font>
    <font>
      <b/>
      <sz val="10"/>
      <name val="Arial"/>
      <family val="2"/>
    </font>
    <font>
      <sz val="10"/>
      <name val="Arial"/>
      <charset val="238"/>
    </font>
    <font>
      <b/>
      <sz val="12"/>
      <name val="Arial"/>
      <family val="2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4"/>
      <color indexed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Arial"/>
      <family val="2"/>
      <charset val="238"/>
    </font>
    <font>
      <sz val="12"/>
      <name val="Times New Roman CE"/>
      <family val="1"/>
      <charset val="238"/>
    </font>
    <font>
      <sz val="12"/>
      <color indexed="8"/>
      <name val="Times New Roman CE"/>
      <family val="1"/>
      <charset val="238"/>
    </font>
    <font>
      <sz val="12"/>
      <name val="Times New Roman CE"/>
      <charset val="238"/>
    </font>
    <font>
      <b/>
      <i/>
      <sz val="16"/>
      <name val="Times New Roman"/>
      <family val="1"/>
      <charset val="238"/>
    </font>
    <font>
      <b/>
      <i/>
      <sz val="14"/>
      <color indexed="10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4"/>
      <color indexed="10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b/>
      <sz val="10"/>
      <color rgb="FFFF0000"/>
      <name val="Times New Roman"/>
      <family val="1"/>
    </font>
    <font>
      <b/>
      <sz val="8"/>
      <color rgb="FFFF0000"/>
      <name val="Arial"/>
      <family val="2"/>
      <charset val="238"/>
    </font>
    <font>
      <sz val="10"/>
      <color rgb="FFFF0000"/>
      <name val="Times New Roman"/>
      <family val="1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59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61">
    <xf numFmtId="0" fontId="0" fillId="2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11" fillId="27" borderId="0" applyNumberFormat="0" applyBorder="0" applyAlignment="0" applyProtection="0"/>
    <xf numFmtId="0" fontId="2" fillId="27" borderId="1" applyNumberFormat="0" applyFont="0" applyAlignment="0" applyProtection="0"/>
    <xf numFmtId="0" fontId="12" fillId="30" borderId="1" applyNumberFormat="0" applyAlignment="0" applyProtection="0"/>
    <xf numFmtId="0" fontId="13" fillId="22" borderId="2" applyNumberFormat="0" applyAlignment="0" applyProtection="0"/>
    <xf numFmtId="43" fontId="27" fillId="0" borderId="0" applyFont="0" applyFill="0" applyBorder="0" applyAlignment="0" applyProtection="0"/>
    <xf numFmtId="0" fontId="10" fillId="2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0" fillId="20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28" borderId="1" applyNumberFormat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26" borderId="0" applyNumberFormat="0" applyBorder="0" applyAlignment="0" applyProtection="0"/>
    <xf numFmtId="0" fontId="20" fillId="30" borderId="6" applyNumberFormat="0" applyAlignment="0" applyProtection="0"/>
    <xf numFmtId="0" fontId="12" fillId="30" borderId="1" applyNumberFormat="0" applyAlignment="0" applyProtection="0"/>
    <xf numFmtId="0" fontId="19" fillId="0" borderId="7" applyNumberFormat="0" applyFill="0" applyAlignment="0" applyProtection="0"/>
    <xf numFmtId="0" fontId="11" fillId="2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26" fillId="2" borderId="0"/>
    <xf numFmtId="0" fontId="26" fillId="2" borderId="0"/>
    <xf numFmtId="0" fontId="70" fillId="0" borderId="0"/>
    <xf numFmtId="0" fontId="1" fillId="0" borderId="0"/>
    <xf numFmtId="0" fontId="2" fillId="2" borderId="0"/>
    <xf numFmtId="0" fontId="70" fillId="0" borderId="0"/>
    <xf numFmtId="0" fontId="2" fillId="27" borderId="1" applyNumberFormat="0" applyFont="0" applyAlignment="0" applyProtection="0"/>
    <xf numFmtId="0" fontId="47" fillId="0" borderId="0"/>
    <xf numFmtId="0" fontId="32" fillId="0" borderId="0"/>
    <xf numFmtId="0" fontId="20" fillId="30" borderId="6" applyNumberFormat="0" applyAlignment="0" applyProtection="0"/>
    <xf numFmtId="0" fontId="19" fillId="0" borderId="7" applyNumberFormat="0" applyFill="0" applyAlignment="0" applyProtection="0"/>
    <xf numFmtId="0" fontId="13" fillId="22" borderId="2" applyNumberFormat="0" applyAlignment="0" applyProtection="0"/>
    <xf numFmtId="4" fontId="2" fillId="34" borderId="1" applyNumberFormat="0" applyProtection="0">
      <alignment vertical="center"/>
    </xf>
    <xf numFmtId="4" fontId="23" fillId="35" borderId="1" applyNumberFormat="0" applyProtection="0">
      <alignment vertical="center"/>
    </xf>
    <xf numFmtId="4" fontId="2" fillId="35" borderId="1" applyNumberFormat="0" applyProtection="0">
      <alignment horizontal="left" vertical="center" indent="1" justifyLastLine="1"/>
    </xf>
    <xf numFmtId="4" fontId="2" fillId="35" borderId="1" applyNumberFormat="0" applyProtection="0">
      <alignment horizontal="left" vertical="center" indent="1"/>
    </xf>
    <xf numFmtId="0" fontId="6" fillId="34" borderId="8" applyNumberFormat="0" applyProtection="0">
      <alignment horizontal="left" vertical="top" indent="1"/>
    </xf>
    <xf numFmtId="4" fontId="2" fillId="36" borderId="1" applyNumberFormat="0" applyProtection="0">
      <alignment horizontal="left" vertical="center" indent="1" justifyLastLine="1"/>
    </xf>
    <xf numFmtId="4" fontId="2" fillId="36" borderId="1" applyNumberFormat="0" applyProtection="0">
      <alignment horizontal="left" vertical="center" indent="1"/>
    </xf>
    <xf numFmtId="4" fontId="2" fillId="37" borderId="1" applyNumberFormat="0" applyProtection="0">
      <alignment horizontal="right" vertical="center"/>
    </xf>
    <xf numFmtId="4" fontId="2" fillId="38" borderId="1" applyNumberFormat="0" applyProtection="0">
      <alignment horizontal="right" vertical="center"/>
    </xf>
    <xf numFmtId="4" fontId="2" fillId="39" borderId="9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40" borderId="1" applyNumberFormat="0" applyProtection="0">
      <alignment horizontal="right" vertical="center"/>
    </xf>
    <xf numFmtId="4" fontId="2" fillId="41" borderId="1" applyNumberFormat="0" applyProtection="0">
      <alignment horizontal="right" vertical="center"/>
    </xf>
    <xf numFmtId="4" fontId="2" fillId="7" borderId="1" applyNumberFormat="0" applyProtection="0">
      <alignment horizontal="right" vertical="center"/>
    </xf>
    <xf numFmtId="4" fontId="2" fillId="4" borderId="1" applyNumberFormat="0" applyProtection="0">
      <alignment horizontal="right" vertical="center"/>
    </xf>
    <xf numFmtId="4" fontId="2" fillId="42" borderId="1" applyNumberFormat="0" applyProtection="0">
      <alignment horizontal="right" vertical="center"/>
    </xf>
    <xf numFmtId="4" fontId="2" fillId="43" borderId="9" applyNumberFormat="0" applyProtection="0">
      <alignment horizontal="left" vertical="center" indent="1" justifyLastLine="1"/>
    </xf>
    <xf numFmtId="4" fontId="2" fillId="43" borderId="9" applyNumberFormat="0" applyProtection="0">
      <alignment horizontal="left" vertical="center" indent="1"/>
    </xf>
    <xf numFmtId="4" fontId="5" fillId="8" borderId="9" applyNumberFormat="0" applyProtection="0">
      <alignment horizontal="left" vertical="center" indent="1" justifyLastLine="1"/>
    </xf>
    <xf numFmtId="4" fontId="5" fillId="8" borderId="9" applyNumberFormat="0" applyProtection="0">
      <alignment horizontal="left" vertical="center" indent="1"/>
    </xf>
    <xf numFmtId="4" fontId="5" fillId="8" borderId="9" applyNumberFormat="0" applyProtection="0">
      <alignment horizontal="left" vertical="center" indent="1" justifyLastLine="1"/>
    </xf>
    <xf numFmtId="4" fontId="5" fillId="8" borderId="9" applyNumberFormat="0" applyProtection="0">
      <alignment horizontal="left" vertical="center" indent="1"/>
    </xf>
    <xf numFmtId="4" fontId="2" fillId="3" borderId="1" applyNumberFormat="0" applyProtection="0">
      <alignment horizontal="right" vertical="center"/>
    </xf>
    <xf numFmtId="4" fontId="2" fillId="5" borderId="9" applyNumberFormat="0" applyProtection="0">
      <alignment horizontal="left" vertical="center" indent="1" justifyLastLine="1"/>
    </xf>
    <xf numFmtId="4" fontId="2" fillId="5" borderId="9" applyNumberFormat="0" applyProtection="0">
      <alignment horizontal="left" vertical="center" indent="1"/>
    </xf>
    <xf numFmtId="4" fontId="2" fillId="3" borderId="9" applyNumberFormat="0" applyProtection="0">
      <alignment horizontal="left" vertical="center" indent="1" justifyLastLine="1"/>
    </xf>
    <xf numFmtId="4" fontId="2" fillId="3" borderId="9" applyNumberFormat="0" applyProtection="0">
      <alignment horizontal="left" vertical="center" indent="1"/>
    </xf>
    <xf numFmtId="0" fontId="2" fillId="6" borderId="1" applyNumberFormat="0" applyProtection="0">
      <alignment horizontal="left" vertical="center" indent="1" justifyLastLine="1"/>
    </xf>
    <xf numFmtId="0" fontId="2" fillId="6" borderId="1" applyNumberFormat="0" applyProtection="0">
      <alignment horizontal="left" vertical="center" indent="1"/>
    </xf>
    <xf numFmtId="0" fontId="2" fillId="8" borderId="8" applyNumberFormat="0" applyProtection="0">
      <alignment horizontal="left" vertical="top" indent="1"/>
    </xf>
    <xf numFmtId="0" fontId="2" fillId="44" borderId="1" applyNumberFormat="0" applyProtection="0">
      <alignment horizontal="left" vertical="center" indent="1" justifyLastLine="1"/>
    </xf>
    <xf numFmtId="0" fontId="2" fillId="44" borderId="1" applyNumberFormat="0" applyProtection="0">
      <alignment horizontal="left" vertical="center" indent="1"/>
    </xf>
    <xf numFmtId="0" fontId="2" fillId="3" borderId="8" applyNumberFormat="0" applyProtection="0">
      <alignment horizontal="left" vertical="top" indent="1"/>
    </xf>
    <xf numFmtId="0" fontId="2" fillId="45" borderId="1" applyNumberFormat="0" applyProtection="0">
      <alignment horizontal="left" vertical="center" indent="1" justifyLastLine="1"/>
    </xf>
    <xf numFmtId="0" fontId="2" fillId="45" borderId="1" applyNumberFormat="0" applyProtection="0">
      <alignment horizontal="left" vertical="center" indent="1"/>
    </xf>
    <xf numFmtId="0" fontId="2" fillId="45" borderId="8" applyNumberFormat="0" applyProtection="0">
      <alignment horizontal="left" vertical="top" indent="1"/>
    </xf>
    <xf numFmtId="0" fontId="2" fillId="5" borderId="1" applyNumberFormat="0" applyProtection="0">
      <alignment horizontal="left" vertical="center" indent="1" justifyLastLine="1"/>
    </xf>
    <xf numFmtId="0" fontId="2" fillId="5" borderId="1" applyNumberFormat="0" applyProtection="0">
      <alignment horizontal="left" vertical="center" indent="1"/>
    </xf>
    <xf numFmtId="0" fontId="2" fillId="5" borderId="8" applyNumberFormat="0" applyProtection="0">
      <alignment horizontal="left" vertical="top" indent="1"/>
    </xf>
    <xf numFmtId="0" fontId="2" fillId="46" borderId="10" applyNumberFormat="0">
      <protection locked="0"/>
    </xf>
    <xf numFmtId="0" fontId="3" fillId="8" borderId="11" applyBorder="0"/>
    <xf numFmtId="4" fontId="4" fillId="47" borderId="8" applyNumberFormat="0" applyProtection="0">
      <alignment vertical="center"/>
    </xf>
    <xf numFmtId="4" fontId="25" fillId="0" borderId="12" applyNumberFormat="0" applyProtection="0">
      <alignment vertical="center"/>
    </xf>
    <xf numFmtId="4" fontId="23" fillId="48" borderId="13" applyNumberFormat="0" applyProtection="0">
      <alignment vertical="center"/>
    </xf>
    <xf numFmtId="4" fontId="4" fillId="6" borderId="8" applyNumberFormat="0" applyProtection="0">
      <alignment horizontal="left" vertical="center" indent="1"/>
    </xf>
    <xf numFmtId="0" fontId="4" fillId="47" borderId="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23" fillId="49" borderId="1" applyNumberFormat="0" applyProtection="0">
      <alignment horizontal="right" vertical="center"/>
    </xf>
    <xf numFmtId="4" fontId="2" fillId="36" borderId="1" applyNumberFormat="0" applyProtection="0">
      <alignment horizontal="left" vertical="center" indent="1" justifyLastLine="1"/>
    </xf>
    <xf numFmtId="4" fontId="2" fillId="36" borderId="1" applyNumberFormat="0" applyProtection="0">
      <alignment horizontal="left" vertical="center" indent="1"/>
    </xf>
    <xf numFmtId="0" fontId="4" fillId="3" borderId="8" applyNumberFormat="0" applyProtection="0">
      <alignment horizontal="left" vertical="top" indent="1"/>
    </xf>
    <xf numFmtId="4" fontId="7" fillId="50" borderId="9" applyNumberFormat="0" applyProtection="0">
      <alignment horizontal="left" vertical="center" indent="1" justifyLastLine="1"/>
    </xf>
    <xf numFmtId="4" fontId="7" fillId="50" borderId="9" applyNumberFormat="0" applyProtection="0">
      <alignment horizontal="left" vertical="center" indent="1"/>
    </xf>
    <xf numFmtId="0" fontId="25" fillId="0" borderId="12"/>
    <xf numFmtId="0" fontId="2" fillId="51" borderId="13"/>
    <xf numFmtId="4" fontId="8" fillId="46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8" fillId="28" borderId="1" applyNumberFormat="0" applyAlignment="0" applyProtection="0"/>
    <xf numFmtId="0" fontId="22" fillId="0" borderId="0" applyNumberFormat="0" applyFill="0" applyBorder="0" applyAlignment="0" applyProtection="0"/>
    <xf numFmtId="185" fontId="32" fillId="0" borderId="0" applyFont="0" applyFill="0" applyBorder="0" applyAlignment="0" applyProtection="0"/>
  </cellStyleXfs>
  <cellXfs count="330">
    <xf numFmtId="0" fontId="0" fillId="2" borderId="0" xfId="0"/>
    <xf numFmtId="0" fontId="24" fillId="52" borderId="0" xfId="0" applyFont="1" applyFill="1"/>
    <xf numFmtId="0" fontId="26" fillId="2" borderId="0" xfId="0" applyFont="1"/>
    <xf numFmtId="0" fontId="0" fillId="49" borderId="15" xfId="0" applyFill="1" applyBorder="1"/>
    <xf numFmtId="3" fontId="2" fillId="0" borderId="1" xfId="144" applyNumberFormat="1">
      <alignment horizontal="right" vertical="center"/>
    </xf>
    <xf numFmtId="0" fontId="2" fillId="6" borderId="1" xfId="125" quotePrefix="1" applyAlignment="1">
      <alignment horizontal="left" vertical="center" indent="2" justifyLastLine="1"/>
    </xf>
    <xf numFmtId="0" fontId="2" fillId="6" borderId="1" xfId="125" quotePrefix="1">
      <alignment horizontal="left" vertical="center" indent="1" justifyLastLine="1"/>
    </xf>
    <xf numFmtId="0" fontId="2" fillId="5" borderId="1" xfId="134" quotePrefix="1" applyAlignment="1">
      <alignment horizontal="left" vertical="center" indent="5" justifyLastLine="1"/>
    </xf>
    <xf numFmtId="0" fontId="2" fillId="8" borderId="8" xfId="127" quotePrefix="1" applyAlignment="1">
      <alignment horizontal="left" vertical="top" wrapText="1" indent="1"/>
    </xf>
    <xf numFmtId="3" fontId="24" fillId="53" borderId="13" xfId="91" applyNumberFormat="1" applyFont="1" applyFill="1" applyBorder="1" applyAlignment="1">
      <alignment vertical="center"/>
    </xf>
    <xf numFmtId="0" fontId="2" fillId="45" borderId="1" xfId="131" quotePrefix="1" applyAlignment="1">
      <alignment horizontal="left" vertical="center" indent="4" justifyLastLine="1"/>
    </xf>
    <xf numFmtId="0" fontId="2" fillId="44" borderId="1" xfId="128" quotePrefix="1" applyAlignment="1">
      <alignment horizontal="left" vertical="center" indent="3" justifyLastLine="1"/>
    </xf>
    <xf numFmtId="4" fontId="24" fillId="53" borderId="13" xfId="91" applyNumberFormat="1" applyFont="1" applyFill="1" applyBorder="1" applyAlignment="1">
      <alignment vertical="center" wrapText="1"/>
    </xf>
    <xf numFmtId="0" fontId="2" fillId="5" borderId="1" xfId="134" quotePrefix="1">
      <alignment horizontal="left" vertical="center" indent="1" justifyLastLine="1"/>
    </xf>
    <xf numFmtId="0" fontId="2" fillId="44" borderId="1" xfId="128" quotePrefix="1">
      <alignment horizontal="left" vertical="center" indent="1" justifyLastLine="1"/>
    </xf>
    <xf numFmtId="3" fontId="2" fillId="34" borderId="1" xfId="98" applyNumberFormat="1">
      <alignment vertical="center"/>
    </xf>
    <xf numFmtId="4" fontId="2" fillId="34" borderId="1" xfId="98" applyNumberFormat="1">
      <alignment vertical="center"/>
    </xf>
    <xf numFmtId="4" fontId="2" fillId="0" borderId="1" xfId="144" applyNumberFormat="1">
      <alignment horizontal="right" vertical="center"/>
    </xf>
    <xf numFmtId="3" fontId="24" fillId="53" borderId="13" xfId="91" applyNumberFormat="1" applyFont="1" applyFill="1" applyBorder="1" applyAlignment="1">
      <alignment vertical="center" wrapText="1"/>
    </xf>
    <xf numFmtId="0" fontId="2" fillId="45" borderId="1" xfId="131" quotePrefix="1">
      <alignment horizontal="left" vertical="center" indent="1" justifyLastLine="1"/>
    </xf>
    <xf numFmtId="4" fontId="24" fillId="53" borderId="13" xfId="91" applyNumberFormat="1" applyFont="1" applyFill="1" applyBorder="1" applyAlignment="1">
      <alignment vertical="center"/>
    </xf>
    <xf numFmtId="0" fontId="0" fillId="0" borderId="0" xfId="0" applyFill="1"/>
    <xf numFmtId="4" fontId="24" fillId="0" borderId="13" xfId="91" applyNumberFormat="1" applyFont="1" applyFill="1" applyBorder="1" applyAlignment="1">
      <alignment vertical="center" wrapText="1"/>
    </xf>
    <xf numFmtId="178" fontId="2" fillId="0" borderId="1" xfId="144" applyNumberFormat="1">
      <alignment horizontal="right" vertical="center"/>
    </xf>
    <xf numFmtId="3" fontId="24" fillId="0" borderId="13" xfId="91" applyNumberFormat="1" applyFont="1" applyFill="1" applyBorder="1" applyAlignment="1">
      <alignment vertical="center" wrapText="1"/>
    </xf>
    <xf numFmtId="0" fontId="24" fillId="53" borderId="16" xfId="91" applyFont="1" applyFill="1" applyBorder="1" applyAlignment="1">
      <alignment horizontal="left" vertical="center"/>
    </xf>
    <xf numFmtId="0" fontId="24" fillId="53" borderId="17" xfId="91" applyFont="1" applyFill="1" applyBorder="1" applyAlignment="1">
      <alignment vertical="center"/>
    </xf>
    <xf numFmtId="4" fontId="24" fillId="0" borderId="13" xfId="91" applyNumberFormat="1" applyFont="1" applyFill="1" applyBorder="1" applyAlignment="1">
      <alignment horizontal="right" vertical="center" wrapText="1"/>
    </xf>
    <xf numFmtId="0" fontId="8" fillId="46" borderId="1" xfId="153" quotePrefix="1" applyNumberFormat="1">
      <alignment horizontal="right" vertical="center"/>
    </xf>
    <xf numFmtId="0" fontId="2" fillId="36" borderId="1" xfId="103" quotePrefix="1" applyNumberFormat="1">
      <alignment horizontal="left" vertical="center" indent="1" justifyLastLine="1"/>
    </xf>
    <xf numFmtId="0" fontId="2" fillId="3" borderId="1" xfId="120" quotePrefix="1" applyNumberFormat="1">
      <alignment horizontal="right" vertical="center"/>
    </xf>
    <xf numFmtId="0" fontId="2" fillId="0" borderId="1" xfId="144" applyNumberFormat="1">
      <alignment horizontal="right" vertical="center"/>
    </xf>
    <xf numFmtId="0" fontId="2" fillId="36" borderId="1" xfId="103" quotePrefix="1" applyNumberFormat="1" applyAlignment="1">
      <alignment horizontal="left" vertical="center" indent="1" justifyLastLine="1"/>
    </xf>
    <xf numFmtId="0" fontId="24" fillId="0" borderId="13" xfId="0" applyNumberFormat="1" applyFont="1" applyFill="1" applyBorder="1" applyAlignment="1" applyProtection="1">
      <alignment horizontal="left" vertical="center" wrapText="1"/>
    </xf>
    <xf numFmtId="4" fontId="24" fillId="0" borderId="13" xfId="0" applyNumberFormat="1" applyFont="1" applyFill="1" applyBorder="1"/>
    <xf numFmtId="4" fontId="32" fillId="0" borderId="13" xfId="0" applyNumberFormat="1" applyFont="1" applyFill="1" applyBorder="1"/>
    <xf numFmtId="0" fontId="32" fillId="0" borderId="13" xfId="0" applyNumberFormat="1" applyFont="1" applyFill="1" applyBorder="1" applyAlignment="1" applyProtection="1">
      <alignment horizontal="left" vertical="center" wrapText="1"/>
    </xf>
    <xf numFmtId="0" fontId="32" fillId="0" borderId="13" xfId="0" applyFont="1" applyFill="1" applyBorder="1"/>
    <xf numFmtId="0" fontId="32" fillId="0" borderId="13" xfId="0" quotePrefix="1" applyFont="1" applyFill="1" applyBorder="1" applyAlignment="1">
      <alignment horizontal="left" vertical="center"/>
    </xf>
    <xf numFmtId="0" fontId="32" fillId="0" borderId="0" xfId="134" quotePrefix="1" applyFont="1" applyFill="1" applyBorder="1" applyAlignment="1">
      <alignment horizontal="left" vertical="center" wrapText="1"/>
    </xf>
    <xf numFmtId="0" fontId="32" fillId="0" borderId="13" xfId="134" quotePrefix="1" applyFont="1" applyFill="1" applyBorder="1" applyAlignment="1">
      <alignment horizontal="left" vertical="center" wrapText="1"/>
    </xf>
    <xf numFmtId="0" fontId="33" fillId="0" borderId="13" xfId="0" quotePrefix="1" applyFont="1" applyFill="1" applyBorder="1" applyAlignment="1">
      <alignment horizontal="left" vertical="center"/>
    </xf>
    <xf numFmtId="0" fontId="24" fillId="0" borderId="13" xfId="0" quotePrefix="1" applyFont="1" applyFill="1" applyBorder="1" applyAlignment="1">
      <alignment horizontal="left" vertical="center"/>
    </xf>
    <xf numFmtId="4" fontId="24" fillId="0" borderId="13" xfId="0" applyNumberFormat="1" applyFont="1" applyFill="1" applyBorder="1" applyAlignment="1" applyProtection="1">
      <alignment vertical="center" wrapText="1"/>
    </xf>
    <xf numFmtId="0" fontId="24" fillId="0" borderId="13" xfId="0" applyNumberFormat="1" applyFont="1" applyFill="1" applyBorder="1" applyAlignment="1" applyProtection="1">
      <alignment vertical="center" wrapText="1"/>
    </xf>
    <xf numFmtId="0" fontId="32" fillId="0" borderId="13" xfId="0" quotePrefix="1" applyFont="1" applyFill="1" applyBorder="1" applyAlignment="1">
      <alignment horizontal="left" vertical="center" wrapText="1"/>
    </xf>
    <xf numFmtId="0" fontId="32" fillId="57" borderId="0" xfId="0" applyFont="1" applyFill="1"/>
    <xf numFmtId="0" fontId="71" fillId="0" borderId="0" xfId="0" applyFont="1" applyFill="1"/>
    <xf numFmtId="0" fontId="26" fillId="57" borderId="0" xfId="0" applyFont="1" applyFill="1"/>
    <xf numFmtId="0" fontId="26" fillId="0" borderId="0" xfId="0" applyFont="1" applyFill="1"/>
    <xf numFmtId="0" fontId="29" fillId="0" borderId="0" xfId="91" applyFont="1" applyFill="1" applyAlignment="1">
      <alignment horizontal="center" vertical="center" wrapText="1"/>
    </xf>
    <xf numFmtId="0" fontId="30" fillId="0" borderId="0" xfId="91" applyFont="1" applyFill="1" applyAlignment="1">
      <alignment vertical="center" wrapText="1"/>
    </xf>
    <xf numFmtId="0" fontId="36" fillId="0" borderId="0" xfId="0" applyFont="1" applyFill="1" applyAlignment="1">
      <alignment horizontal="center" vertical="center"/>
    </xf>
    <xf numFmtId="0" fontId="0" fillId="0" borderId="0" xfId="0" applyFill="1" applyBorder="1"/>
    <xf numFmtId="0" fontId="24" fillId="0" borderId="0" xfId="0" applyFont="1" applyFill="1" applyBorder="1"/>
    <xf numFmtId="0" fontId="36" fillId="0" borderId="0" xfId="0" applyFont="1" applyFill="1" applyBorder="1"/>
    <xf numFmtId="0" fontId="36" fillId="0" borderId="0" xfId="0" applyFont="1" applyFill="1"/>
    <xf numFmtId="0" fontId="36" fillId="0" borderId="0" xfId="0" applyFont="1" applyFill="1" applyAlignment="1">
      <alignment wrapText="1"/>
    </xf>
    <xf numFmtId="4" fontId="36" fillId="0" borderId="0" xfId="0" applyNumberFormat="1" applyFont="1" applyFill="1"/>
    <xf numFmtId="3" fontId="36" fillId="0" borderId="0" xfId="0" applyNumberFormat="1" applyFont="1" applyFill="1"/>
    <xf numFmtId="4" fontId="35" fillId="54" borderId="18" xfId="103" applyNumberFormat="1" applyFont="1" applyFill="1" applyBorder="1" applyAlignment="1">
      <alignment horizontal="center" vertical="center" wrapText="1" justifyLastLine="1"/>
    </xf>
    <xf numFmtId="1" fontId="37" fillId="54" borderId="17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3" fontId="34" fillId="0" borderId="0" xfId="0" applyNumberFormat="1" applyFont="1" applyFill="1" applyBorder="1" applyAlignment="1">
      <alignment vertical="top" wrapText="1" justifyLastLine="1"/>
    </xf>
    <xf numFmtId="4" fontId="31" fillId="0" borderId="0" xfId="98" applyNumberFormat="1" applyFont="1" applyFill="1" applyBorder="1">
      <alignment vertical="center"/>
    </xf>
    <xf numFmtId="0" fontId="8" fillId="55" borderId="0" xfId="153" quotePrefix="1" applyNumberFormat="1" applyFill="1" applyBorder="1">
      <alignment horizontal="right" vertical="center"/>
    </xf>
    <xf numFmtId="0" fontId="0" fillId="55" borderId="0" xfId="0" applyFill="1" applyBorder="1"/>
    <xf numFmtId="0" fontId="28" fillId="0" borderId="0" xfId="91" applyFont="1" applyFill="1" applyAlignment="1">
      <alignment vertical="center" wrapText="1"/>
    </xf>
    <xf numFmtId="0" fontId="24" fillId="0" borderId="13" xfId="0" applyFont="1" applyFill="1" applyBorder="1" applyAlignment="1">
      <alignment horizontal="left" vertical="center"/>
    </xf>
    <xf numFmtId="0" fontId="24" fillId="0" borderId="13" xfId="0" applyNumberFormat="1" applyFont="1" applyFill="1" applyBorder="1" applyAlignment="1" applyProtection="1">
      <alignment horizontal="left" vertical="center"/>
    </xf>
    <xf numFmtId="4" fontId="24" fillId="0" borderId="13" xfId="0" applyNumberFormat="1" applyFont="1" applyFill="1" applyBorder="1" applyAlignment="1">
      <alignment horizontal="right" vertical="center"/>
    </xf>
    <xf numFmtId="0" fontId="32" fillId="0" borderId="13" xfId="0" applyNumberFormat="1" applyFont="1" applyFill="1" applyBorder="1" applyAlignment="1" applyProtection="1">
      <alignment horizontal="left" vertical="top" wrapText="1"/>
    </xf>
    <xf numFmtId="4" fontId="32" fillId="0" borderId="13" xfId="0" applyNumberFormat="1" applyFont="1" applyFill="1" applyBorder="1" applyAlignment="1">
      <alignment horizontal="right" vertical="center"/>
    </xf>
    <xf numFmtId="0" fontId="32" fillId="0" borderId="13" xfId="0" applyFont="1" applyFill="1" applyBorder="1" applyAlignment="1">
      <alignment horizontal="left" vertical="top"/>
    </xf>
    <xf numFmtId="1" fontId="38" fillId="58" borderId="13" xfId="0" applyNumberFormat="1" applyFont="1" applyFill="1" applyBorder="1" applyAlignment="1">
      <alignment horizontal="center" vertical="center"/>
    </xf>
    <xf numFmtId="0" fontId="24" fillId="0" borderId="13" xfId="125" quotePrefix="1" applyFont="1" applyFill="1" applyBorder="1" applyAlignment="1">
      <alignment horizontal="left" vertical="center" wrapText="1" indent="2" justifyLastLine="1"/>
    </xf>
    <xf numFmtId="0" fontId="24" fillId="0" borderId="13" xfId="128" quotePrefix="1" applyFont="1" applyFill="1" applyBorder="1" applyAlignment="1">
      <alignment horizontal="left" vertical="center" wrapText="1" indent="3"/>
    </xf>
    <xf numFmtId="0" fontId="24" fillId="0" borderId="13" xfId="128" quotePrefix="1" applyFont="1" applyFill="1" applyBorder="1" applyAlignment="1">
      <alignment horizontal="left" vertical="center" wrapText="1"/>
    </xf>
    <xf numFmtId="0" fontId="32" fillId="0" borderId="13" xfId="131" quotePrefix="1" applyFont="1" applyFill="1" applyBorder="1" applyAlignment="1">
      <alignment horizontal="left" vertical="center" wrapText="1" indent="4"/>
    </xf>
    <xf numFmtId="0" fontId="32" fillId="0" borderId="13" xfId="131" quotePrefix="1" applyFont="1" applyFill="1" applyBorder="1" applyAlignment="1">
      <alignment horizontal="left" vertical="center" wrapText="1"/>
    </xf>
    <xf numFmtId="4" fontId="32" fillId="0" borderId="13" xfId="144" applyNumberFormat="1" applyFont="1" applyFill="1" applyBorder="1">
      <alignment horizontal="right" vertical="center"/>
    </xf>
    <xf numFmtId="0" fontId="32" fillId="0" borderId="13" xfId="0" applyFont="1" applyFill="1" applyBorder="1" applyAlignment="1">
      <alignment horizontal="center" vertical="center"/>
    </xf>
    <xf numFmtId="3" fontId="24" fillId="0" borderId="13" xfId="0" applyNumberFormat="1" applyFont="1" applyFill="1" applyBorder="1" applyAlignment="1">
      <alignment vertical="top" wrapText="1" justifyLastLine="1"/>
    </xf>
    <xf numFmtId="1" fontId="38" fillId="58" borderId="19" xfId="0" applyNumberFormat="1" applyFont="1" applyFill="1" applyBorder="1" applyAlignment="1">
      <alignment horizontal="center" vertical="center"/>
    </xf>
    <xf numFmtId="0" fontId="24" fillId="0" borderId="13" xfId="125" quotePrefix="1" applyFont="1" applyFill="1" applyBorder="1" applyAlignment="1">
      <alignment horizontal="left" vertical="center" wrapText="1" justifyLastLine="1"/>
    </xf>
    <xf numFmtId="0" fontId="32" fillId="0" borderId="13" xfId="128" quotePrefix="1" applyFont="1" applyFill="1" applyBorder="1" applyAlignment="1">
      <alignment horizontal="left" vertical="center" wrapText="1" indent="3"/>
    </xf>
    <xf numFmtId="0" fontId="32" fillId="0" borderId="13" xfId="128" quotePrefix="1" applyFont="1" applyFill="1" applyBorder="1" applyAlignment="1">
      <alignment horizontal="left" vertical="center" wrapText="1"/>
    </xf>
    <xf numFmtId="0" fontId="24" fillId="0" borderId="13" xfId="131" quotePrefix="1" applyFont="1" applyFill="1" applyBorder="1" applyAlignment="1">
      <alignment horizontal="left" vertical="center" wrapText="1" indent="4"/>
    </xf>
    <xf numFmtId="0" fontId="24" fillId="0" borderId="13" xfId="131" quotePrefix="1" applyFont="1" applyFill="1" applyBorder="1" applyAlignment="1">
      <alignment horizontal="left" vertical="center" wrapText="1"/>
    </xf>
    <xf numFmtId="0" fontId="24" fillId="0" borderId="13" xfId="134" quotePrefix="1" applyFont="1" applyFill="1" applyBorder="1" applyAlignment="1">
      <alignment horizontal="left" vertical="center" wrapText="1" indent="5"/>
    </xf>
    <xf numFmtId="0" fontId="24" fillId="0" borderId="13" xfId="134" quotePrefix="1" applyFont="1" applyFill="1" applyBorder="1" applyAlignment="1">
      <alignment horizontal="left" vertical="center" wrapText="1"/>
    </xf>
    <xf numFmtId="0" fontId="32" fillId="0" borderId="13" xfId="134" quotePrefix="1" applyFont="1" applyFill="1" applyBorder="1" applyAlignment="1">
      <alignment horizontal="left" vertical="center" wrapText="1" indent="6"/>
    </xf>
    <xf numFmtId="0" fontId="32" fillId="0" borderId="13" xfId="134" quotePrefix="1" applyFont="1" applyFill="1" applyBorder="1" applyAlignment="1">
      <alignment horizontal="left" vertical="center" wrapText="1" indent="7"/>
    </xf>
    <xf numFmtId="0" fontId="32" fillId="0" borderId="13" xfId="134" quotePrefix="1" applyFont="1" applyFill="1" applyBorder="1" applyAlignment="1">
      <alignment horizontal="left" vertical="center" wrapText="1" indent="8"/>
    </xf>
    <xf numFmtId="0" fontId="71" fillId="2" borderId="0" xfId="0" applyFont="1"/>
    <xf numFmtId="0" fontId="72" fillId="0" borderId="0" xfId="0" applyFont="1" applyFill="1" applyBorder="1"/>
    <xf numFmtId="0" fontId="73" fillId="0" borderId="0" xfId="0" applyFont="1" applyFill="1"/>
    <xf numFmtId="0" fontId="74" fillId="0" borderId="0" xfId="0" applyFont="1" applyFill="1" applyBorder="1"/>
    <xf numFmtId="0" fontId="75" fillId="0" borderId="0" xfId="91" applyFont="1" applyFill="1" applyAlignment="1">
      <alignment vertical="center" wrapText="1"/>
    </xf>
    <xf numFmtId="0" fontId="74" fillId="0" borderId="0" xfId="0" applyFont="1" applyFill="1" applyAlignment="1">
      <alignment horizontal="center" vertical="center"/>
    </xf>
    <xf numFmtId="0" fontId="76" fillId="0" borderId="0" xfId="0" applyFont="1" applyFill="1" applyBorder="1"/>
    <xf numFmtId="0" fontId="75" fillId="0" borderId="0" xfId="0" applyFont="1" applyFill="1" applyBorder="1"/>
    <xf numFmtId="0" fontId="71" fillId="0" borderId="0" xfId="0" applyFont="1" applyFill="1" applyBorder="1"/>
    <xf numFmtId="0" fontId="40" fillId="0" borderId="0" xfId="91" applyFont="1" applyAlignment="1">
      <alignment horizontal="center" vertical="center" wrapText="1"/>
    </xf>
    <xf numFmtId="0" fontId="41" fillId="0" borderId="0" xfId="91" applyFont="1" applyAlignment="1">
      <alignment horizontal="center" vertical="center" wrapText="1"/>
    </xf>
    <xf numFmtId="4" fontId="41" fillId="0" borderId="0" xfId="91" applyNumberFormat="1" applyFont="1" applyAlignment="1">
      <alignment horizontal="center" vertical="center" wrapText="1"/>
    </xf>
    <xf numFmtId="3" fontId="41" fillId="0" borderId="0" xfId="91" applyNumberFormat="1" applyFont="1" applyAlignment="1">
      <alignment horizontal="center" vertical="center" wrapText="1"/>
    </xf>
    <xf numFmtId="4" fontId="40" fillId="0" borderId="0" xfId="91" applyNumberFormat="1" applyFont="1" applyAlignment="1">
      <alignment horizontal="center" vertical="center" wrapText="1"/>
    </xf>
    <xf numFmtId="3" fontId="40" fillId="0" borderId="0" xfId="91" applyNumberFormat="1" applyFont="1" applyAlignment="1">
      <alignment horizontal="center" vertical="center" wrapText="1"/>
    </xf>
    <xf numFmtId="4" fontId="41" fillId="0" borderId="20" xfId="91" applyNumberFormat="1" applyFont="1" applyBorder="1" applyAlignment="1">
      <alignment horizontal="center" vertical="center" wrapText="1"/>
    </xf>
    <xf numFmtId="3" fontId="42" fillId="0" borderId="20" xfId="91" applyNumberFormat="1" applyFont="1" applyBorder="1" applyAlignment="1">
      <alignment horizontal="center" vertical="center"/>
    </xf>
    <xf numFmtId="4" fontId="43" fillId="0" borderId="20" xfId="91" applyNumberFormat="1" applyFont="1" applyBorder="1" applyAlignment="1">
      <alignment horizontal="right" vertical="center"/>
    </xf>
    <xf numFmtId="4" fontId="24" fillId="0" borderId="13" xfId="91" quotePrefix="1" applyNumberFormat="1" applyFont="1" applyBorder="1" applyAlignment="1">
      <alignment horizontal="center" vertical="center" wrapText="1"/>
    </xf>
    <xf numFmtId="3" fontId="24" fillId="0" borderId="13" xfId="91" quotePrefix="1" applyNumberFormat="1" applyFont="1" applyBorder="1" applyAlignment="1">
      <alignment horizontal="center" vertical="center" wrapText="1"/>
    </xf>
    <xf numFmtId="3" fontId="38" fillId="49" borderId="13" xfId="91" applyNumberFormat="1" applyFont="1" applyFill="1" applyBorder="1" applyAlignment="1">
      <alignment horizontal="center" vertical="center" wrapText="1"/>
    </xf>
    <xf numFmtId="4" fontId="38" fillId="49" borderId="13" xfId="91" applyNumberFormat="1" applyFont="1" applyFill="1" applyBorder="1" applyAlignment="1">
      <alignment horizontal="center" vertical="center" wrapText="1"/>
    </xf>
    <xf numFmtId="4" fontId="24" fillId="53" borderId="13" xfId="91" applyNumberFormat="1" applyFont="1" applyFill="1" applyBorder="1" applyAlignment="1">
      <alignment horizontal="right"/>
    </xf>
    <xf numFmtId="4" fontId="24" fillId="0" borderId="13" xfId="91" applyNumberFormat="1" applyFont="1" applyBorder="1" applyAlignment="1">
      <alignment horizontal="right"/>
    </xf>
    <xf numFmtId="0" fontId="44" fillId="0" borderId="0" xfId="91" applyFont="1" applyAlignment="1">
      <alignment horizontal="center" vertical="center" wrapText="1"/>
    </xf>
    <xf numFmtId="4" fontId="44" fillId="0" borderId="0" xfId="91" applyNumberFormat="1" applyFont="1" applyAlignment="1">
      <alignment horizontal="center" vertical="center" wrapText="1"/>
    </xf>
    <xf numFmtId="3" fontId="44" fillId="0" borderId="0" xfId="91" applyNumberFormat="1" applyFont="1" applyAlignment="1">
      <alignment horizontal="center" vertical="center" wrapText="1"/>
    </xf>
    <xf numFmtId="4" fontId="32" fillId="0" borderId="0" xfId="91" applyNumberFormat="1" applyFont="1"/>
    <xf numFmtId="3" fontId="24" fillId="49" borderId="13" xfId="91" applyNumberFormat="1" applyFont="1" applyFill="1" applyBorder="1" applyAlignment="1">
      <alignment horizontal="center" vertical="center" wrapText="1"/>
    </xf>
    <xf numFmtId="4" fontId="24" fillId="49" borderId="13" xfId="91" applyNumberFormat="1" applyFont="1" applyFill="1" applyBorder="1" applyAlignment="1">
      <alignment horizontal="center" vertical="center" wrapText="1"/>
    </xf>
    <xf numFmtId="4" fontId="24" fillId="0" borderId="13" xfId="91" applyNumberFormat="1" applyFont="1" applyBorder="1" applyAlignment="1">
      <alignment horizontal="right" vertical="center"/>
    </xf>
    <xf numFmtId="4" fontId="24" fillId="53" borderId="13" xfId="91" applyNumberFormat="1" applyFont="1" applyFill="1" applyBorder="1" applyAlignment="1">
      <alignment horizontal="right" vertical="center" wrapText="1"/>
    </xf>
    <xf numFmtId="0" fontId="45" fillId="0" borderId="0" xfId="91" applyFont="1" applyAlignment="1">
      <alignment horizontal="center" vertical="center" wrapText="1"/>
    </xf>
    <xf numFmtId="4" fontId="45" fillId="0" borderId="0" xfId="91" applyNumberFormat="1" applyFont="1" applyAlignment="1">
      <alignment horizontal="center" vertical="center" wrapText="1"/>
    </xf>
    <xf numFmtId="3" fontId="45" fillId="0" borderId="0" xfId="91" applyNumberFormat="1" applyFont="1" applyAlignment="1">
      <alignment horizontal="center" vertical="center" wrapText="1"/>
    </xf>
    <xf numFmtId="4" fontId="26" fillId="0" borderId="0" xfId="0" applyNumberFormat="1" applyFont="1" applyFill="1"/>
    <xf numFmtId="3" fontId="26" fillId="0" borderId="0" xfId="0" applyNumberFormat="1" applyFont="1" applyFill="1"/>
    <xf numFmtId="0" fontId="41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vertical="center" wrapText="1"/>
    </xf>
    <xf numFmtId="0" fontId="24" fillId="58" borderId="13" xfId="0" applyNumberFormat="1" applyFont="1" applyFill="1" applyBorder="1" applyAlignment="1" applyProtection="1">
      <alignment horizontal="center" vertical="center" wrapText="1"/>
    </xf>
    <xf numFmtId="0" fontId="38" fillId="58" borderId="13" xfId="0" applyNumberFormat="1" applyFont="1" applyFill="1" applyBorder="1" applyAlignment="1" applyProtection="1">
      <alignment horizontal="center" vertical="center" wrapText="1"/>
    </xf>
    <xf numFmtId="4" fontId="24" fillId="0" borderId="13" xfId="0" applyNumberFormat="1" applyFont="1" applyFill="1" applyBorder="1" applyAlignment="1">
      <alignment horizontal="right"/>
    </xf>
    <xf numFmtId="3" fontId="24" fillId="0" borderId="13" xfId="0" applyNumberFormat="1" applyFont="1" applyFill="1" applyBorder="1" applyAlignment="1">
      <alignment horizontal="right"/>
    </xf>
    <xf numFmtId="4" fontId="24" fillId="0" borderId="13" xfId="0" applyNumberFormat="1" applyFont="1" applyFill="1" applyBorder="1" applyAlignment="1"/>
    <xf numFmtId="4" fontId="32" fillId="0" borderId="13" xfId="0" applyNumberFormat="1" applyFont="1" applyFill="1" applyBorder="1" applyAlignment="1">
      <alignment horizontal="right"/>
    </xf>
    <xf numFmtId="3" fontId="32" fillId="0" borderId="13" xfId="0" applyNumberFormat="1" applyFont="1" applyFill="1" applyBorder="1" applyAlignment="1">
      <alignment horizontal="right"/>
    </xf>
    <xf numFmtId="3" fontId="24" fillId="0" borderId="13" xfId="144" applyNumberFormat="1" applyFont="1" applyFill="1" applyBorder="1">
      <alignment horizontal="right" vertical="center"/>
    </xf>
    <xf numFmtId="3" fontId="32" fillId="0" borderId="13" xfId="144" applyNumberFormat="1" applyFont="1" applyFill="1" applyBorder="1">
      <alignment horizontal="right" vertical="center"/>
    </xf>
    <xf numFmtId="0" fontId="32" fillId="0" borderId="13" xfId="144" applyNumberFormat="1" applyFont="1" applyFill="1" applyBorder="1">
      <alignment horizontal="right" vertical="center"/>
    </xf>
    <xf numFmtId="4" fontId="24" fillId="0" borderId="13" xfId="144" applyNumberFormat="1" applyFont="1" applyFill="1" applyBorder="1">
      <alignment horizontal="right" vertical="center"/>
    </xf>
    <xf numFmtId="0" fontId="41" fillId="0" borderId="0" xfId="91" applyFont="1" applyFill="1" applyAlignment="1">
      <alignment horizontal="center" vertical="center" wrapText="1"/>
    </xf>
    <xf numFmtId="4" fontId="24" fillId="0" borderId="13" xfId="98" applyNumberFormat="1" applyFont="1" applyFill="1" applyBorder="1">
      <alignment vertical="center"/>
    </xf>
    <xf numFmtId="3" fontId="24" fillId="0" borderId="13" xfId="98" applyNumberFormat="1" applyFont="1" applyFill="1" applyBorder="1">
      <alignment vertical="center"/>
    </xf>
    <xf numFmtId="4" fontId="32" fillId="0" borderId="13" xfId="98" applyNumberFormat="1" applyFont="1" applyFill="1" applyBorder="1">
      <alignment vertical="center"/>
    </xf>
    <xf numFmtId="3" fontId="32" fillId="0" borderId="13" xfId="98" applyNumberFormat="1" applyFont="1" applyFill="1" applyBorder="1">
      <alignment vertical="center"/>
    </xf>
    <xf numFmtId="0" fontId="32" fillId="0" borderId="13" xfId="98" applyNumberFormat="1" applyFont="1" applyFill="1" applyBorder="1">
      <alignment vertical="center"/>
    </xf>
    <xf numFmtId="0" fontId="24" fillId="0" borderId="13" xfId="98" applyNumberFormat="1" applyFont="1" applyFill="1" applyBorder="1">
      <alignment vertical="center"/>
    </xf>
    <xf numFmtId="4" fontId="46" fillId="0" borderId="0" xfId="98" applyNumberFormat="1" applyFont="1" applyFill="1" applyBorder="1">
      <alignment vertical="center"/>
    </xf>
    <xf numFmtId="0" fontId="49" fillId="0" borderId="0" xfId="93" applyFont="1"/>
    <xf numFmtId="0" fontId="49" fillId="0" borderId="0" xfId="93" applyFont="1" applyAlignment="1">
      <alignment horizontal="center"/>
    </xf>
    <xf numFmtId="4" fontId="49" fillId="0" borderId="0" xfId="93" applyNumberFormat="1" applyFont="1" applyAlignment="1">
      <alignment horizontal="right"/>
    </xf>
    <xf numFmtId="4" fontId="49" fillId="0" borderId="0" xfId="93" applyNumberFormat="1" applyFont="1"/>
    <xf numFmtId="0" fontId="48" fillId="0" borderId="0" xfId="93" applyFont="1"/>
    <xf numFmtId="0" fontId="50" fillId="0" borderId="0" xfId="93" applyFont="1" applyAlignment="1"/>
    <xf numFmtId="0" fontId="49" fillId="0" borderId="0" xfId="93" applyFont="1" applyAlignment="1">
      <alignment horizontal="left"/>
    </xf>
    <xf numFmtId="0" fontId="50" fillId="0" borderId="0" xfId="93" applyFont="1" applyAlignment="1">
      <alignment horizontal="left"/>
    </xf>
    <xf numFmtId="0" fontId="52" fillId="56" borderId="21" xfId="93" applyFont="1" applyFill="1" applyBorder="1" applyAlignment="1">
      <alignment horizontal="center" vertical="center"/>
    </xf>
    <xf numFmtId="0" fontId="52" fillId="56" borderId="22" xfId="93" applyFont="1" applyFill="1" applyBorder="1" applyAlignment="1">
      <alignment horizontal="center" vertical="center"/>
    </xf>
    <xf numFmtId="0" fontId="52" fillId="56" borderId="23" xfId="93" quotePrefix="1" applyFont="1" applyFill="1" applyBorder="1" applyAlignment="1">
      <alignment horizontal="center" vertical="center"/>
    </xf>
    <xf numFmtId="0" fontId="52" fillId="56" borderId="24" xfId="93" applyFont="1" applyFill="1" applyBorder="1" applyAlignment="1">
      <alignment horizontal="center" vertical="center"/>
    </xf>
    <xf numFmtId="0" fontId="52" fillId="56" borderId="25" xfId="93" applyFont="1" applyFill="1" applyBorder="1" applyAlignment="1">
      <alignment horizontal="center" vertical="center"/>
    </xf>
    <xf numFmtId="0" fontId="52" fillId="56" borderId="23" xfId="93" applyFont="1" applyFill="1" applyBorder="1" applyAlignment="1">
      <alignment horizontal="center" vertical="center"/>
    </xf>
    <xf numFmtId="1" fontId="52" fillId="56" borderId="23" xfId="93" applyNumberFormat="1" applyFont="1" applyFill="1" applyBorder="1" applyAlignment="1">
      <alignment horizontal="center" vertical="center"/>
    </xf>
    <xf numFmtId="3" fontId="52" fillId="56" borderId="23" xfId="93" applyNumberFormat="1" applyFont="1" applyFill="1" applyBorder="1" applyAlignment="1">
      <alignment horizontal="center" vertical="center"/>
    </xf>
    <xf numFmtId="0" fontId="54" fillId="0" borderId="26" xfId="93" applyFont="1" applyBorder="1" applyAlignment="1">
      <alignment horizontal="center" vertical="center"/>
    </xf>
    <xf numFmtId="14" fontId="54" fillId="0" borderId="13" xfId="94" applyNumberFormat="1" applyFont="1" applyBorder="1" applyAlignment="1">
      <alignment horizontal="center" vertical="center"/>
    </xf>
    <xf numFmtId="0" fontId="54" fillId="0" borderId="13" xfId="94" applyFont="1" applyBorder="1" applyAlignment="1">
      <alignment horizontal="center" vertical="center" wrapText="1"/>
    </xf>
    <xf numFmtId="0" fontId="55" fillId="0" borderId="13" xfId="94" applyFont="1" applyBorder="1" applyAlignment="1">
      <alignment horizontal="center" vertical="center"/>
    </xf>
    <xf numFmtId="1" fontId="54" fillId="0" borderId="13" xfId="94" applyNumberFormat="1" applyFont="1" applyBorder="1" applyAlignment="1">
      <alignment horizontal="center" vertical="center"/>
    </xf>
    <xf numFmtId="4" fontId="54" fillId="0" borderId="13" xfId="94" applyNumberFormat="1" applyFont="1" applyBorder="1" applyAlignment="1">
      <alignment horizontal="center" vertical="center"/>
    </xf>
    <xf numFmtId="4" fontId="54" fillId="0" borderId="27" xfId="93" applyNumberFormat="1" applyFont="1" applyBorder="1" applyAlignment="1">
      <alignment horizontal="center" vertical="center"/>
    </xf>
    <xf numFmtId="0" fontId="54" fillId="0" borderId="28" xfId="93" applyFont="1" applyBorder="1" applyAlignment="1">
      <alignment horizontal="center" vertical="center"/>
    </xf>
    <xf numFmtId="0" fontId="54" fillId="0" borderId="29" xfId="94" applyFont="1" applyBorder="1" applyAlignment="1">
      <alignment horizontal="center" vertical="center" wrapText="1"/>
    </xf>
    <xf numFmtId="0" fontId="55" fillId="0" borderId="29" xfId="94" applyFont="1" applyBorder="1" applyAlignment="1">
      <alignment horizontal="center" vertical="center"/>
    </xf>
    <xf numFmtId="14" fontId="54" fillId="0" borderId="29" xfId="94" applyNumberFormat="1" applyFont="1" applyBorder="1" applyAlignment="1">
      <alignment horizontal="center" vertical="center"/>
    </xf>
    <xf numFmtId="1" fontId="54" fillId="0" borderId="29" xfId="94" applyNumberFormat="1" applyFont="1" applyBorder="1" applyAlignment="1">
      <alignment horizontal="center" vertical="center"/>
    </xf>
    <xf numFmtId="4" fontId="54" fillId="0" borderId="30" xfId="93" applyNumberFormat="1" applyFont="1" applyBorder="1" applyAlignment="1">
      <alignment horizontal="center" vertical="center"/>
    </xf>
    <xf numFmtId="4" fontId="52" fillId="56" borderId="31" xfId="93" applyNumberFormat="1" applyFont="1" applyFill="1" applyBorder="1" applyAlignment="1">
      <alignment horizontal="center" vertical="center"/>
    </xf>
    <xf numFmtId="4" fontId="52" fillId="56" borderId="32" xfId="93" applyNumberFormat="1" applyFont="1" applyFill="1" applyBorder="1" applyAlignment="1">
      <alignment horizontal="center" vertical="center"/>
    </xf>
    <xf numFmtId="0" fontId="54" fillId="0" borderId="0" xfId="93" applyFont="1" applyFill="1" applyBorder="1" applyAlignment="1">
      <alignment horizontal="center" vertical="center"/>
    </xf>
    <xf numFmtId="14" fontId="56" fillId="0" borderId="0" xfId="93" applyNumberFormat="1" applyFont="1" applyFill="1" applyBorder="1" applyAlignment="1">
      <alignment horizontal="center" vertical="center"/>
    </xf>
    <xf numFmtId="0" fontId="56" fillId="0" borderId="0" xfId="93" applyFont="1" applyFill="1" applyBorder="1" applyAlignment="1">
      <alignment horizontal="center" vertical="center" wrapText="1"/>
    </xf>
    <xf numFmtId="0" fontId="56" fillId="0" borderId="0" xfId="93" applyFont="1" applyFill="1" applyBorder="1" applyAlignment="1">
      <alignment horizontal="center" vertical="center"/>
    </xf>
    <xf numFmtId="0" fontId="56" fillId="0" borderId="0" xfId="93" applyFont="1" applyFill="1" applyBorder="1" applyAlignment="1">
      <alignment horizontal="left" vertical="center" wrapText="1"/>
    </xf>
    <xf numFmtId="1" fontId="54" fillId="0" borderId="0" xfId="93" applyNumberFormat="1" applyFont="1" applyFill="1" applyBorder="1" applyAlignment="1">
      <alignment horizontal="center" vertical="center"/>
    </xf>
    <xf numFmtId="4" fontId="54" fillId="0" borderId="0" xfId="93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62" fillId="56" borderId="23" xfId="0" applyFont="1" applyFill="1" applyBorder="1" applyAlignment="1">
      <alignment horizontal="center" vertical="center" wrapText="1"/>
    </xf>
    <xf numFmtId="0" fontId="62" fillId="56" borderId="33" xfId="0" applyFont="1" applyFill="1" applyBorder="1" applyAlignment="1">
      <alignment horizontal="center" vertical="center" wrapText="1"/>
    </xf>
    <xf numFmtId="0" fontId="62" fillId="56" borderId="33" xfId="0" applyFont="1" applyFill="1" applyBorder="1" applyAlignment="1">
      <alignment horizontal="center" vertical="center"/>
    </xf>
    <xf numFmtId="0" fontId="62" fillId="56" borderId="34" xfId="0" applyFont="1" applyFill="1" applyBorder="1" applyAlignment="1">
      <alignment horizontal="center" vertical="center" wrapText="1"/>
    </xf>
    <xf numFmtId="0" fontId="62" fillId="56" borderId="35" xfId="0" applyFont="1" applyFill="1" applyBorder="1" applyAlignment="1">
      <alignment horizontal="center" vertical="center"/>
    </xf>
    <xf numFmtId="0" fontId="62" fillId="56" borderId="36" xfId="0" applyFont="1" applyFill="1" applyBorder="1" applyAlignment="1">
      <alignment horizontal="center" vertical="center" wrapText="1"/>
    </xf>
    <xf numFmtId="0" fontId="62" fillId="54" borderId="33" xfId="0" applyFont="1" applyFill="1" applyBorder="1" applyAlignment="1">
      <alignment horizontal="center" vertical="center"/>
    </xf>
    <xf numFmtId="0" fontId="62" fillId="54" borderId="33" xfId="0" applyFont="1" applyFill="1" applyBorder="1" applyAlignment="1">
      <alignment vertical="center"/>
    </xf>
    <xf numFmtId="0" fontId="62" fillId="54" borderId="34" xfId="0" applyFont="1" applyFill="1" applyBorder="1" applyAlignment="1">
      <alignment horizontal="center" vertical="center"/>
    </xf>
    <xf numFmtId="0" fontId="62" fillId="54" borderId="35" xfId="0" applyFont="1" applyFill="1" applyBorder="1" applyAlignment="1">
      <alignment horizontal="center" vertical="center"/>
    </xf>
    <xf numFmtId="4" fontId="62" fillId="54" borderId="33" xfId="0" applyNumberFormat="1" applyFont="1" applyFill="1" applyBorder="1" applyAlignment="1">
      <alignment horizontal="right" vertical="center"/>
    </xf>
    <xf numFmtId="4" fontId="62" fillId="54" borderId="33" xfId="160" applyNumberFormat="1" applyFont="1" applyFill="1" applyBorder="1" applyAlignment="1">
      <alignment horizontal="right" vertical="center"/>
    </xf>
    <xf numFmtId="4" fontId="62" fillId="54" borderId="36" xfId="160" applyNumberFormat="1" applyFont="1" applyFill="1" applyBorder="1" applyAlignment="1">
      <alignment horizontal="right" vertical="center"/>
    </xf>
    <xf numFmtId="0" fontId="62" fillId="0" borderId="37" xfId="0" applyFont="1" applyFill="1" applyBorder="1" applyAlignment="1">
      <alignment vertical="center"/>
    </xf>
    <xf numFmtId="0" fontId="62" fillId="0" borderId="37" xfId="0" applyFont="1" applyFill="1" applyBorder="1" applyAlignment="1">
      <alignment horizontal="center" vertical="center"/>
    </xf>
    <xf numFmtId="4" fontId="62" fillId="0" borderId="37" xfId="0" applyNumberFormat="1" applyFont="1" applyFill="1" applyBorder="1" applyAlignment="1">
      <alignment horizontal="right" vertical="center"/>
    </xf>
    <xf numFmtId="4" fontId="62" fillId="0" borderId="37" xfId="160" applyNumberFormat="1" applyFont="1" applyFill="1" applyBorder="1" applyAlignment="1">
      <alignment horizontal="right" vertical="center"/>
    </xf>
    <xf numFmtId="4" fontId="62" fillId="0" borderId="38" xfId="160" applyNumberFormat="1" applyFont="1" applyFill="1" applyBorder="1" applyAlignment="1">
      <alignment horizontal="right" vertical="center"/>
    </xf>
    <xf numFmtId="0" fontId="59" fillId="0" borderId="37" xfId="0" applyFont="1" applyFill="1" applyBorder="1" applyAlignment="1">
      <alignment vertical="center"/>
    </xf>
    <xf numFmtId="4" fontId="59" fillId="0" borderId="37" xfId="0" applyNumberFormat="1" applyFont="1" applyFill="1" applyBorder="1" applyAlignment="1">
      <alignment horizontal="right" vertical="center"/>
    </xf>
    <xf numFmtId="4" fontId="62" fillId="0" borderId="38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right"/>
    </xf>
    <xf numFmtId="0" fontId="64" fillId="55" borderId="49" xfId="0" applyFont="1" applyFill="1" applyBorder="1" applyAlignment="1">
      <alignment horizontal="center" vertical="center" wrapText="1"/>
    </xf>
    <xf numFmtId="0" fontId="64" fillId="55" borderId="50" xfId="0" applyFont="1" applyFill="1" applyBorder="1" applyAlignment="1">
      <alignment horizontal="center" vertical="center" wrapText="1"/>
    </xf>
    <xf numFmtId="0" fontId="65" fillId="55" borderId="51" xfId="0" applyFont="1" applyFill="1" applyBorder="1" applyAlignment="1">
      <alignment horizontal="center" vertical="center" wrapText="1"/>
    </xf>
    <xf numFmtId="0" fontId="65" fillId="55" borderId="19" xfId="0" applyFont="1" applyFill="1" applyBorder="1" applyAlignment="1">
      <alignment horizontal="center" vertical="center" wrapText="1"/>
    </xf>
    <xf numFmtId="0" fontId="66" fillId="0" borderId="26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 wrapText="1"/>
    </xf>
    <xf numFmtId="186" fontId="66" fillId="0" borderId="13" xfId="0" applyNumberFormat="1" applyFont="1" applyFill="1" applyBorder="1" applyAlignment="1">
      <alignment horizontal="center" vertical="center"/>
    </xf>
    <xf numFmtId="14" fontId="66" fillId="0" borderId="13" xfId="0" applyNumberFormat="1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left" vertical="center" wrapText="1"/>
    </xf>
    <xf numFmtId="187" fontId="45" fillId="0" borderId="13" xfId="0" applyNumberFormat="1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14" fontId="45" fillId="0" borderId="13" xfId="0" applyNumberFormat="1" applyFont="1" applyFill="1" applyBorder="1" applyAlignment="1">
      <alignment horizontal="center" vertical="center"/>
    </xf>
    <xf numFmtId="4" fontId="45" fillId="0" borderId="13" xfId="0" applyNumberFormat="1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186" fontId="45" fillId="0" borderId="13" xfId="0" applyNumberFormat="1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left" vertical="center" wrapText="1"/>
    </xf>
    <xf numFmtId="10" fontId="66" fillId="0" borderId="13" xfId="0" applyNumberFormat="1" applyFont="1" applyFill="1" applyBorder="1" applyAlignment="1">
      <alignment horizontal="center" vertical="center" wrapText="1"/>
    </xf>
    <xf numFmtId="4" fontId="66" fillId="0" borderId="13" xfId="59" applyNumberFormat="1" applyFont="1" applyFill="1" applyBorder="1" applyAlignment="1">
      <alignment horizontal="center" vertical="center" wrapText="1"/>
    </xf>
    <xf numFmtId="4" fontId="66" fillId="0" borderId="13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/>
    </xf>
    <xf numFmtId="188" fontId="66" fillId="0" borderId="13" xfId="59" applyNumberFormat="1" applyFont="1" applyFill="1" applyBorder="1" applyAlignment="1">
      <alignment horizontal="center" vertical="center"/>
    </xf>
    <xf numFmtId="4" fontId="66" fillId="0" borderId="13" xfId="59" applyNumberFormat="1" applyFont="1" applyFill="1" applyBorder="1" applyAlignment="1">
      <alignment horizontal="center" vertical="center"/>
    </xf>
    <xf numFmtId="186" fontId="66" fillId="0" borderId="13" xfId="0" applyNumberFormat="1" applyFont="1" applyFill="1" applyBorder="1" applyAlignment="1">
      <alignment horizontal="center" vertical="center" wrapText="1"/>
    </xf>
    <xf numFmtId="14" fontId="66" fillId="0" borderId="13" xfId="0" applyNumberFormat="1" applyFont="1" applyFill="1" applyBorder="1" applyAlignment="1">
      <alignment horizontal="center" vertical="center" wrapText="1"/>
    </xf>
    <xf numFmtId="17" fontId="68" fillId="0" borderId="13" xfId="0" applyNumberFormat="1" applyFont="1" applyFill="1" applyBorder="1" applyAlignment="1">
      <alignment horizontal="center" vertical="top" wrapText="1"/>
    </xf>
    <xf numFmtId="0" fontId="69" fillId="0" borderId="13" xfId="0" applyFont="1" applyFill="1" applyBorder="1" applyAlignment="1">
      <alignment horizontal="center" vertical="center"/>
    </xf>
    <xf numFmtId="186" fontId="69" fillId="0" borderId="13" xfId="0" applyNumberFormat="1" applyFont="1" applyFill="1" applyBorder="1" applyAlignment="1">
      <alignment horizontal="center" vertical="center"/>
    </xf>
    <xf numFmtId="14" fontId="69" fillId="0" borderId="13" xfId="0" applyNumberFormat="1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horizontal="left" vertical="center"/>
    </xf>
    <xf numFmtId="4" fontId="69" fillId="0" borderId="13" xfId="0" applyNumberFormat="1" applyFont="1" applyFill="1" applyBorder="1" applyAlignment="1">
      <alignment horizontal="center" vertical="center" wrapText="1"/>
    </xf>
    <xf numFmtId="9" fontId="69" fillId="0" borderId="13" xfId="0" applyNumberFormat="1" applyFont="1" applyFill="1" applyBorder="1" applyAlignment="1">
      <alignment horizontal="center" vertical="center"/>
    </xf>
    <xf numFmtId="0" fontId="66" fillId="0" borderId="28" xfId="0" applyFont="1" applyFill="1" applyBorder="1" applyAlignment="1">
      <alignment horizontal="center" vertical="center"/>
    </xf>
    <xf numFmtId="0" fontId="69" fillId="0" borderId="29" xfId="0" applyFont="1" applyFill="1" applyBorder="1" applyAlignment="1">
      <alignment horizontal="center" vertical="center"/>
    </xf>
    <xf numFmtId="186" fontId="69" fillId="0" borderId="29" xfId="0" applyNumberFormat="1" applyFont="1" applyFill="1" applyBorder="1" applyAlignment="1">
      <alignment horizontal="center" vertical="center"/>
    </xf>
    <xf numFmtId="14" fontId="69" fillId="0" borderId="29" xfId="0" applyNumberFormat="1" applyFont="1" applyFill="1" applyBorder="1" applyAlignment="1">
      <alignment horizontal="center" vertical="center"/>
    </xf>
    <xf numFmtId="0" fontId="66" fillId="0" borderId="29" xfId="0" applyFont="1" applyFill="1" applyBorder="1" applyAlignment="1">
      <alignment horizontal="center" vertical="center" wrapText="1"/>
    </xf>
    <xf numFmtId="0" fontId="69" fillId="0" borderId="29" xfId="0" applyFont="1" applyFill="1" applyBorder="1" applyAlignment="1">
      <alignment horizontal="left" vertical="center"/>
    </xf>
    <xf numFmtId="4" fontId="69" fillId="0" borderId="29" xfId="0" applyNumberFormat="1" applyFont="1" applyFill="1" applyBorder="1" applyAlignment="1">
      <alignment horizontal="center" vertical="center" wrapText="1"/>
    </xf>
    <xf numFmtId="9" fontId="69" fillId="0" borderId="29" xfId="0" applyNumberFormat="1" applyFont="1" applyFill="1" applyBorder="1" applyAlignment="1">
      <alignment horizontal="center" vertical="center"/>
    </xf>
    <xf numFmtId="4" fontId="66" fillId="0" borderId="29" xfId="59" applyNumberFormat="1" applyFont="1" applyFill="1" applyBorder="1" applyAlignment="1">
      <alignment horizontal="center" vertical="center"/>
    </xf>
    <xf numFmtId="0" fontId="66" fillId="0" borderId="0" xfId="0" applyFont="1" applyFill="1"/>
    <xf numFmtId="188" fontId="66" fillId="0" borderId="0" xfId="0" applyNumberFormat="1" applyFont="1" applyFill="1"/>
    <xf numFmtId="0" fontId="63" fillId="0" borderId="0" xfId="0" applyFont="1" applyFill="1" applyBorder="1" applyAlignment="1">
      <alignment horizontal="center" vertical="center"/>
    </xf>
    <xf numFmtId="0" fontId="24" fillId="0" borderId="16" xfId="91" applyFont="1" applyBorder="1" applyAlignment="1">
      <alignment horizontal="left" vertical="center" wrapText="1"/>
    </xf>
    <xf numFmtId="0" fontId="32" fillId="0" borderId="17" xfId="91" applyFont="1" applyBorder="1" applyAlignment="1">
      <alignment vertical="center" wrapText="1"/>
    </xf>
    <xf numFmtId="0" fontId="24" fillId="0" borderId="0" xfId="91" applyFont="1" applyAlignment="1">
      <alignment horizontal="left" vertical="top" wrapText="1"/>
    </xf>
    <xf numFmtId="0" fontId="42" fillId="0" borderId="0" xfId="91" applyFont="1" applyAlignment="1">
      <alignment horizontal="left" vertical="top" wrapText="1"/>
    </xf>
    <xf numFmtId="0" fontId="24" fillId="53" borderId="16" xfId="91" quotePrefix="1" applyFont="1" applyFill="1" applyBorder="1" applyAlignment="1">
      <alignment horizontal="left" wrapText="1"/>
    </xf>
    <xf numFmtId="0" fontId="24" fillId="53" borderId="17" xfId="91" quotePrefix="1" applyFont="1" applyFill="1" applyBorder="1" applyAlignment="1">
      <alignment horizontal="left" wrapText="1"/>
    </xf>
    <xf numFmtId="0" fontId="24" fillId="53" borderId="12" xfId="91" quotePrefix="1" applyFont="1" applyFill="1" applyBorder="1" applyAlignment="1">
      <alignment horizontal="left" wrapText="1"/>
    </xf>
    <xf numFmtId="0" fontId="24" fillId="53" borderId="13" xfId="91" quotePrefix="1" applyFont="1" applyFill="1" applyBorder="1" applyAlignment="1">
      <alignment horizontal="left" vertical="center" wrapText="1"/>
    </xf>
    <xf numFmtId="0" fontId="24" fillId="0" borderId="17" xfId="91" applyFont="1" applyBorder="1" applyAlignment="1">
      <alignment horizontal="left" vertical="center" wrapText="1"/>
    </xf>
    <xf numFmtId="0" fontId="24" fillId="0" borderId="13" xfId="91" quotePrefix="1" applyFont="1" applyBorder="1" applyAlignment="1">
      <alignment horizontal="center" vertical="center" wrapText="1"/>
    </xf>
    <xf numFmtId="0" fontId="38" fillId="0" borderId="13" xfId="91" quotePrefix="1" applyFont="1" applyBorder="1" applyAlignment="1">
      <alignment horizontal="center" wrapText="1"/>
    </xf>
    <xf numFmtId="0" fontId="38" fillId="0" borderId="16" xfId="91" quotePrefix="1" applyFont="1" applyBorder="1" applyAlignment="1">
      <alignment horizontal="center" wrapText="1"/>
    </xf>
    <xf numFmtId="0" fontId="24" fillId="0" borderId="17" xfId="91" applyFont="1" applyBorder="1" applyAlignment="1">
      <alignment vertical="center" wrapText="1"/>
    </xf>
    <xf numFmtId="0" fontId="24" fillId="0" borderId="17" xfId="91" applyFont="1" applyBorder="1" applyAlignment="1">
      <alignment vertical="center"/>
    </xf>
    <xf numFmtId="0" fontId="24" fillId="0" borderId="16" xfId="91" quotePrefix="1" applyFont="1" applyBorder="1" applyAlignment="1">
      <alignment horizontal="left" vertical="center"/>
    </xf>
    <xf numFmtId="0" fontId="24" fillId="53" borderId="16" xfId="91" applyFont="1" applyFill="1" applyBorder="1" applyAlignment="1">
      <alignment horizontal="left" vertical="center" wrapText="1"/>
    </xf>
    <xf numFmtId="0" fontId="24" fillId="53" borderId="17" xfId="91" applyFont="1" applyFill="1" applyBorder="1" applyAlignment="1">
      <alignment vertical="center" wrapText="1"/>
    </xf>
    <xf numFmtId="0" fontId="24" fillId="53" borderId="17" xfId="91" applyFont="1" applyFill="1" applyBorder="1" applyAlignment="1">
      <alignment vertical="center"/>
    </xf>
    <xf numFmtId="0" fontId="24" fillId="0" borderId="16" xfId="91" quotePrefix="1" applyFont="1" applyBorder="1" applyAlignment="1">
      <alignment horizontal="left" vertical="center" wrapText="1"/>
    </xf>
    <xf numFmtId="0" fontId="24" fillId="53" borderId="16" xfId="91" quotePrefix="1" applyFont="1" applyFill="1" applyBorder="1" applyAlignment="1">
      <alignment horizontal="left" vertical="center" wrapText="1"/>
    </xf>
    <xf numFmtId="0" fontId="38" fillId="0" borderId="16" xfId="91" quotePrefix="1" applyFont="1" applyBorder="1" applyAlignment="1">
      <alignment horizontal="center" vertical="center" wrapText="1"/>
    </xf>
    <xf numFmtId="0" fontId="38" fillId="0" borderId="17" xfId="91" quotePrefix="1" applyFont="1" applyBorder="1" applyAlignment="1">
      <alignment horizontal="center" vertical="center" wrapText="1"/>
    </xf>
    <xf numFmtId="0" fontId="40" fillId="0" borderId="0" xfId="91" applyFont="1" applyAlignment="1">
      <alignment horizontal="center" vertical="center" wrapText="1"/>
    </xf>
    <xf numFmtId="0" fontId="24" fillId="0" borderId="0" xfId="91" applyFont="1" applyAlignment="1">
      <alignment horizontal="left" vertical="center" wrapText="1"/>
    </xf>
    <xf numFmtId="0" fontId="38" fillId="58" borderId="16" xfId="0" applyNumberFormat="1" applyFont="1" applyFill="1" applyBorder="1" applyAlignment="1" applyProtection="1">
      <alignment horizontal="center" vertical="center" wrapText="1"/>
    </xf>
    <xf numFmtId="0" fontId="38" fillId="58" borderId="17" xfId="0" applyNumberFormat="1" applyFont="1" applyFill="1" applyBorder="1" applyAlignment="1" applyProtection="1">
      <alignment horizontal="center" vertical="center" wrapText="1"/>
    </xf>
    <xf numFmtId="0" fontId="38" fillId="58" borderId="12" xfId="0" applyNumberFormat="1" applyFont="1" applyFill="1" applyBorder="1" applyAlignment="1" applyProtection="1">
      <alignment horizontal="center" vertical="center" wrapText="1"/>
    </xf>
    <xf numFmtId="0" fontId="40" fillId="0" borderId="0" xfId="0" applyNumberFormat="1" applyFont="1" applyFill="1" applyBorder="1" applyAlignment="1" applyProtection="1">
      <alignment horizontal="center" vertical="center" wrapText="1"/>
    </xf>
    <xf numFmtId="0" fontId="24" fillId="58" borderId="16" xfId="0" applyNumberFormat="1" applyFont="1" applyFill="1" applyBorder="1" applyAlignment="1" applyProtection="1">
      <alignment horizontal="center" vertical="center" wrapText="1"/>
    </xf>
    <xf numFmtId="0" fontId="24" fillId="58" borderId="17" xfId="0" applyNumberFormat="1" applyFont="1" applyFill="1" applyBorder="1" applyAlignment="1" applyProtection="1">
      <alignment horizontal="center" vertical="center" wrapText="1"/>
    </xf>
    <xf numFmtId="0" fontId="24" fillId="58" borderId="12" xfId="0" applyNumberFormat="1" applyFont="1" applyFill="1" applyBorder="1" applyAlignment="1" applyProtection="1">
      <alignment horizontal="center" vertical="center" wrapText="1"/>
    </xf>
    <xf numFmtId="0" fontId="77" fillId="0" borderId="0" xfId="91" applyFont="1" applyFill="1" applyAlignment="1">
      <alignment horizontal="center" vertical="center" wrapText="1"/>
    </xf>
    <xf numFmtId="3" fontId="38" fillId="58" borderId="13" xfId="0" applyNumberFormat="1" applyFont="1" applyFill="1" applyBorder="1" applyAlignment="1">
      <alignment horizontal="center" vertical="center" wrapText="1" justifyLastLine="1"/>
    </xf>
    <xf numFmtId="3" fontId="24" fillId="58" borderId="13" xfId="0" applyNumberFormat="1" applyFont="1" applyFill="1" applyBorder="1" applyAlignment="1">
      <alignment horizontal="center" vertical="center" wrapText="1" justifyLastLine="1"/>
    </xf>
    <xf numFmtId="0" fontId="28" fillId="0" borderId="0" xfId="91" applyFont="1" applyFill="1" applyAlignment="1">
      <alignment horizontal="center" vertical="center" wrapText="1"/>
    </xf>
    <xf numFmtId="3" fontId="35" fillId="54" borderId="17" xfId="0" applyNumberFormat="1" applyFont="1" applyFill="1" applyBorder="1" applyAlignment="1">
      <alignment horizontal="center" vertical="center" wrapText="1" justifyLastLine="1"/>
    </xf>
    <xf numFmtId="3" fontId="37" fillId="54" borderId="17" xfId="0" applyNumberFormat="1" applyFont="1" applyFill="1" applyBorder="1" applyAlignment="1">
      <alignment horizontal="center" vertical="center" wrapText="1" justifyLastLine="1"/>
    </xf>
    <xf numFmtId="3" fontId="35" fillId="58" borderId="13" xfId="0" applyNumberFormat="1" applyFont="1" applyFill="1" applyBorder="1" applyAlignment="1">
      <alignment horizontal="center" vertical="center" wrapText="1" justifyLastLine="1"/>
    </xf>
    <xf numFmtId="0" fontId="40" fillId="0" borderId="0" xfId="91" applyFont="1" applyFill="1" applyAlignment="1">
      <alignment horizontal="center" vertical="center" wrapText="1"/>
    </xf>
    <xf numFmtId="0" fontId="52" fillId="56" borderId="39" xfId="93" applyFont="1" applyFill="1" applyBorder="1" applyAlignment="1">
      <alignment horizontal="center" vertical="center" wrapText="1"/>
    </xf>
    <xf numFmtId="0" fontId="53" fillId="56" borderId="24" xfId="93" applyFont="1" applyFill="1" applyBorder="1" applyAlignment="1">
      <alignment horizontal="center" vertical="center" wrapText="1"/>
    </xf>
    <xf numFmtId="4" fontId="52" fillId="56" borderId="39" xfId="93" applyNumberFormat="1" applyFont="1" applyFill="1" applyBorder="1" applyAlignment="1">
      <alignment horizontal="center" vertical="center" wrapText="1"/>
    </xf>
    <xf numFmtId="0" fontId="52" fillId="56" borderId="40" xfId="93" applyFont="1" applyFill="1" applyBorder="1" applyAlignment="1">
      <alignment horizontal="left" vertical="center"/>
    </xf>
    <xf numFmtId="0" fontId="52" fillId="56" borderId="41" xfId="93" applyFont="1" applyFill="1" applyBorder="1" applyAlignment="1">
      <alignment horizontal="left" vertical="center"/>
    </xf>
    <xf numFmtId="0" fontId="52" fillId="56" borderId="42" xfId="93" applyFont="1" applyFill="1" applyBorder="1" applyAlignment="1">
      <alignment horizontal="left" vertical="center"/>
    </xf>
    <xf numFmtId="0" fontId="48" fillId="0" borderId="0" xfId="93" applyFont="1" applyFill="1" applyAlignment="1">
      <alignment horizontal="left"/>
    </xf>
    <xf numFmtId="0" fontId="51" fillId="0" borderId="0" xfId="93" applyFont="1" applyFill="1" applyBorder="1" applyAlignment="1">
      <alignment horizontal="left" vertical="center"/>
    </xf>
    <xf numFmtId="0" fontId="52" fillId="56" borderId="43" xfId="93" applyFont="1" applyFill="1" applyBorder="1" applyAlignment="1">
      <alignment horizontal="center" vertical="center" wrapText="1"/>
    </xf>
    <xf numFmtId="0" fontId="52" fillId="56" borderId="44" xfId="93" applyFont="1" applyFill="1" applyBorder="1" applyAlignment="1">
      <alignment horizontal="center" vertical="center" wrapText="1"/>
    </xf>
    <xf numFmtId="0" fontId="52" fillId="56" borderId="45" xfId="93" applyFont="1" applyFill="1" applyBorder="1" applyAlignment="1">
      <alignment horizontal="center" vertical="center" wrapText="1"/>
    </xf>
    <xf numFmtId="0" fontId="53" fillId="56" borderId="39" xfId="93" applyFont="1" applyFill="1" applyBorder="1" applyAlignment="1">
      <alignment horizontal="center" vertical="center" wrapText="1"/>
    </xf>
    <xf numFmtId="0" fontId="52" fillId="56" borderId="24" xfId="93" applyFont="1" applyFill="1" applyBorder="1" applyAlignment="1">
      <alignment horizontal="center" vertical="center" wrapText="1"/>
    </xf>
    <xf numFmtId="0" fontId="52" fillId="56" borderId="24" xfId="93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61" fillId="0" borderId="46" xfId="0" applyFont="1" applyFill="1" applyBorder="1" applyAlignment="1">
      <alignment horizontal="center" vertical="center"/>
    </xf>
    <xf numFmtId="0" fontId="61" fillId="0" borderId="47" xfId="0" applyFont="1" applyFill="1" applyBorder="1" applyAlignment="1">
      <alignment horizontal="center" vertical="center"/>
    </xf>
    <xf numFmtId="0" fontId="61" fillId="0" borderId="48" xfId="0" applyFont="1" applyFill="1" applyBorder="1" applyAlignment="1">
      <alignment horizontal="center" vertical="center"/>
    </xf>
    <xf numFmtId="0" fontId="62" fillId="0" borderId="34" xfId="0" applyFont="1" applyFill="1" applyBorder="1" applyAlignment="1">
      <alignment horizontal="left" vertical="center"/>
    </xf>
    <xf numFmtId="0" fontId="62" fillId="0" borderId="37" xfId="0" applyFont="1" applyFill="1" applyBorder="1" applyAlignment="1">
      <alignment horizontal="left" vertical="center"/>
    </xf>
    <xf numFmtId="0" fontId="40" fillId="0" borderId="0" xfId="0" applyFont="1" applyFill="1" applyAlignment="1">
      <alignment horizontal="left"/>
    </xf>
    <xf numFmtId="0" fontId="63" fillId="0" borderId="0" xfId="0" applyFont="1" applyFill="1" applyBorder="1" applyAlignment="1">
      <alignment horizontal="center" vertical="center"/>
    </xf>
  </cellXfs>
  <cellStyles count="161">
    <cellStyle name="Accent1 - 20%" xfId="1"/>
    <cellStyle name="Accent1 - 40%" xfId="2"/>
    <cellStyle name="Accent1 - 60%" xfId="3"/>
    <cellStyle name="Accent1 2" xfId="4"/>
    <cellStyle name="Accent1 3" xfId="5"/>
    <cellStyle name="Accent1 4" xfId="6"/>
    <cellStyle name="Accent1 5" xfId="7"/>
    <cellStyle name="Accent1 6" xfId="8"/>
    <cellStyle name="Accent1 7" xfId="9"/>
    <cellStyle name="Accent2 - 20%" xfId="10"/>
    <cellStyle name="Accent2 - 40%" xfId="11"/>
    <cellStyle name="Accent2 - 60%" xfId="12"/>
    <cellStyle name="Accent2 2" xfId="13"/>
    <cellStyle name="Accent2 3" xfId="14"/>
    <cellStyle name="Accent2 4" xfId="15"/>
    <cellStyle name="Accent2 5" xfId="16"/>
    <cellStyle name="Accent2 6" xfId="17"/>
    <cellStyle name="Accent2 7" xfId="18"/>
    <cellStyle name="Accent3 - 20%" xfId="19"/>
    <cellStyle name="Accent3 - 40%" xfId="20"/>
    <cellStyle name="Accent3 - 60%" xfId="21"/>
    <cellStyle name="Accent3 2" xfId="22"/>
    <cellStyle name="Accent3 3" xfId="23"/>
    <cellStyle name="Accent3 4" xfId="24"/>
    <cellStyle name="Accent3 5" xfId="25"/>
    <cellStyle name="Accent3 6" xfId="26"/>
    <cellStyle name="Accent3 7" xfId="27"/>
    <cellStyle name="Accent4 - 20%" xfId="28"/>
    <cellStyle name="Accent4 - 40%" xfId="29"/>
    <cellStyle name="Accent4 - 60%" xfId="30"/>
    <cellStyle name="Accent4 2" xfId="31"/>
    <cellStyle name="Accent4 3" xfId="32"/>
    <cellStyle name="Accent4 4" xfId="33"/>
    <cellStyle name="Accent4 5" xfId="34"/>
    <cellStyle name="Accent4 6" xfId="35"/>
    <cellStyle name="Accent4 7" xfId="36"/>
    <cellStyle name="Accent5 - 20%" xfId="37"/>
    <cellStyle name="Accent5 - 40%" xfId="38"/>
    <cellStyle name="Accent5 - 60%" xfId="39"/>
    <cellStyle name="Accent5 2" xfId="40"/>
    <cellStyle name="Accent5 3" xfId="41"/>
    <cellStyle name="Accent5 4" xfId="42"/>
    <cellStyle name="Accent5 5" xfId="43"/>
    <cellStyle name="Accent5 6" xfId="44"/>
    <cellStyle name="Accent5 7" xfId="45"/>
    <cellStyle name="Accent6 - 20%" xfId="46"/>
    <cellStyle name="Accent6 - 40%" xfId="47"/>
    <cellStyle name="Accent6 - 60%" xfId="48"/>
    <cellStyle name="Accent6 2" xfId="49"/>
    <cellStyle name="Accent6 3" xfId="50"/>
    <cellStyle name="Accent6 4" xfId="51"/>
    <cellStyle name="Accent6 5" xfId="52"/>
    <cellStyle name="Accent6 6" xfId="53"/>
    <cellStyle name="Accent6 7" xfId="54"/>
    <cellStyle name="Bad 2" xfId="55"/>
    <cellStyle name="Bilješka 2" xfId="56"/>
    <cellStyle name="Calculation 2" xfId="57"/>
    <cellStyle name="Check Cell 2" xfId="58"/>
    <cellStyle name="Dobro 2" xfId="60"/>
    <cellStyle name="Emphasis 1" xfId="61"/>
    <cellStyle name="Emphasis 2" xfId="62"/>
    <cellStyle name="Emphasis 3" xfId="63"/>
    <cellStyle name="Good 2" xfId="64"/>
    <cellStyle name="Heading 1 2" xfId="65"/>
    <cellStyle name="Heading 2 2" xfId="66"/>
    <cellStyle name="Heading 3 2" xfId="67"/>
    <cellStyle name="Heading 4 2" xfId="68"/>
    <cellStyle name="Input 2" xfId="69"/>
    <cellStyle name="Isticanje1 2" xfId="70"/>
    <cellStyle name="Isticanje2 2" xfId="71"/>
    <cellStyle name="Isticanje3 2" xfId="72"/>
    <cellStyle name="Isticanje4 2" xfId="73"/>
    <cellStyle name="Isticanje5 2" xfId="74"/>
    <cellStyle name="Isticanje6 2" xfId="75"/>
    <cellStyle name="Izlaz 2" xfId="76"/>
    <cellStyle name="Izračun 2" xfId="77"/>
    <cellStyle name="Linked Cell 2" xfId="78"/>
    <cellStyle name="Loše 2" xfId="79"/>
    <cellStyle name="Naslov 1 2" xfId="80"/>
    <cellStyle name="Naslov 2 2" xfId="81"/>
    <cellStyle name="Naslov 3 2" xfId="82"/>
    <cellStyle name="Naslov 4 2" xfId="83"/>
    <cellStyle name="Neutral 2" xfId="84"/>
    <cellStyle name="Neutralno 2" xfId="85"/>
    <cellStyle name="Normal 2" xfId="86"/>
    <cellStyle name="Normal 3" xfId="87"/>
    <cellStyle name="Normal 4" xfId="88"/>
    <cellStyle name="Normal 5" xfId="89"/>
    <cellStyle name="Normalno" xfId="0" builtinId="0"/>
    <cellStyle name="Normalno 2" xfId="90"/>
    <cellStyle name="Normalno 3" xfId="91"/>
    <cellStyle name="Note 2" xfId="92"/>
    <cellStyle name="Obično_Izdana fin.jamstva 2003." xfId="93"/>
    <cellStyle name="Obično_Izdana fin.jamstva 2003. 2" xfId="94"/>
    <cellStyle name="Output 2" xfId="95"/>
    <cellStyle name="Povezana ćelija 2" xfId="96"/>
    <cellStyle name="Provjera ćelije 2" xfId="97"/>
    <cellStyle name="SAPBEXaggData" xfId="98"/>
    <cellStyle name="SAPBEXaggDataEmph" xfId="99"/>
    <cellStyle name="SAPBEXaggItem" xfId="100"/>
    <cellStyle name="SAPBEXaggItem 2" xfId="101"/>
    <cellStyle name="SAPBEXaggItemX" xfId="102"/>
    <cellStyle name="SAPBEXchaText" xfId="103"/>
    <cellStyle name="SAPBEXchaText 2" xfId="104"/>
    <cellStyle name="SAPBEXexcBad7" xfId="105"/>
    <cellStyle name="SAPBEXexcBad8" xfId="106"/>
    <cellStyle name="SAPBEXexcBad9" xfId="107"/>
    <cellStyle name="SAPBEXexcCritical4" xfId="108"/>
    <cellStyle name="SAPBEXexcCritical5" xfId="109"/>
    <cellStyle name="SAPBEXexcCritical6" xfId="110"/>
    <cellStyle name="SAPBEXexcGood1" xfId="111"/>
    <cellStyle name="SAPBEXexcGood2" xfId="112"/>
    <cellStyle name="SAPBEXexcGood3" xfId="113"/>
    <cellStyle name="SAPBEXfilterDrill" xfId="114"/>
    <cellStyle name="SAPBEXfilterDrill 2" xfId="115"/>
    <cellStyle name="SAPBEXfilterItem" xfId="116"/>
    <cellStyle name="SAPBEXfilterItem 2" xfId="117"/>
    <cellStyle name="SAPBEXfilterText" xfId="118"/>
    <cellStyle name="SAPBEXfilterText 2" xfId="119"/>
    <cellStyle name="SAPBEXformats" xfId="120"/>
    <cellStyle name="SAPBEXheaderItem" xfId="121"/>
    <cellStyle name="SAPBEXheaderItem 2" xfId="122"/>
    <cellStyle name="SAPBEXheaderText" xfId="123"/>
    <cellStyle name="SAPBEXheaderText 2" xfId="124"/>
    <cellStyle name="SAPBEXHLevel0" xfId="125"/>
    <cellStyle name="SAPBEXHLevel0 2" xfId="126"/>
    <cellStyle name="SAPBEXHLevel0X" xfId="127"/>
    <cellStyle name="SAPBEXHLevel1" xfId="128"/>
    <cellStyle name="SAPBEXHLevel1 2" xfId="129"/>
    <cellStyle name="SAPBEXHLevel1X" xfId="130"/>
    <cellStyle name="SAPBEXHLevel2" xfId="131"/>
    <cellStyle name="SAPBEXHLevel2 2" xfId="132"/>
    <cellStyle name="SAPBEXHLevel2X" xfId="133"/>
    <cellStyle name="SAPBEXHLevel3" xfId="134"/>
    <cellStyle name="SAPBEXHLevel3 2" xfId="135"/>
    <cellStyle name="SAPBEXHLevel3X" xfId="136"/>
    <cellStyle name="SAPBEXinputData" xfId="137"/>
    <cellStyle name="SAPBEXItemHeader" xfId="138"/>
    <cellStyle name="SAPBEXresData" xfId="139"/>
    <cellStyle name="SAPBEXresDataEmph" xfId="140"/>
    <cellStyle name="SAPBEXresDataEmph 2" xfId="141"/>
    <cellStyle name="SAPBEXresItem" xfId="142"/>
    <cellStyle name="SAPBEXresItemX" xfId="143"/>
    <cellStyle name="SAPBEXstdData" xfId="144"/>
    <cellStyle name="SAPBEXstdDataEmph" xfId="145"/>
    <cellStyle name="SAPBEXstdItem" xfId="146"/>
    <cellStyle name="SAPBEXstdItem 2" xfId="147"/>
    <cellStyle name="SAPBEXstdItemX" xfId="148"/>
    <cellStyle name="SAPBEXtitle" xfId="149"/>
    <cellStyle name="SAPBEXtitle 2" xfId="150"/>
    <cellStyle name="SAPBEXunassignedItem" xfId="151"/>
    <cellStyle name="SAPBEXunassignedItem 2" xfId="152"/>
    <cellStyle name="SAPBEXundefined" xfId="153"/>
    <cellStyle name="Sheet Title" xfId="154"/>
    <cellStyle name="Tekst upozorenja 2" xfId="155"/>
    <cellStyle name="Total 2" xfId="156"/>
    <cellStyle name="Ukupni zbroj 2" xfId="157"/>
    <cellStyle name="Unos 2" xfId="158"/>
    <cellStyle name="Warning Text 2" xfId="159"/>
    <cellStyle name="Zarez" xfId="59" builtinId="3"/>
    <cellStyle name="Zarez 2" xfId="16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gif"/><Relationship Id="rId2" Type="http://schemas.openxmlformats.org/officeDocument/2006/relationships/image" Target="../media/image3.gif"/><Relationship Id="rId1" Type="http://schemas.openxmlformats.org/officeDocument/2006/relationships/image" Target="../media/image2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gif"/><Relationship Id="rId2" Type="http://schemas.openxmlformats.org/officeDocument/2006/relationships/image" Target="../media/image5.gif"/><Relationship Id="rId1" Type="http://schemas.openxmlformats.org/officeDocument/2006/relationships/image" Target="../media/image2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gif"/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1057275</xdr:colOff>
      <xdr:row>4</xdr:row>
      <xdr:rowOff>133350</xdr:rowOff>
    </xdr:to>
    <xdr:pic macro="[1]!DesignIconClicked">
      <xdr:nvPicPr>
        <xdr:cNvPr id="342192" name="BExVTD2LQW6EB0J2VW5DOCCET5U4" hidden="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61925"/>
          <a:ext cx="112299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133350</xdr:colOff>
      <xdr:row>3</xdr:row>
      <xdr:rowOff>123825</xdr:rowOff>
    </xdr:to>
    <xdr:pic macro="[1]!DesignIconClicked">
      <xdr:nvPicPr>
        <xdr:cNvPr id="342193" name="BExGQ8VZHVF41ASYSKPSLV07D7YP" descr="Expande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34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4</xdr:row>
      <xdr:rowOff>0</xdr:rowOff>
    </xdr:from>
    <xdr:to>
      <xdr:col>1</xdr:col>
      <xdr:colOff>247650</xdr:colOff>
      <xdr:row>4</xdr:row>
      <xdr:rowOff>123825</xdr:rowOff>
    </xdr:to>
    <xdr:pic macro="[1]!DesignIconClicked">
      <xdr:nvPicPr>
        <xdr:cNvPr id="342194" name="BExF6M25H9OJXK5SLDQ641FPZYUZ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8763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666750</xdr:colOff>
      <xdr:row>6</xdr:row>
      <xdr:rowOff>133350</xdr:rowOff>
    </xdr:to>
    <xdr:pic macro="[1]!DesignIconClicked">
      <xdr:nvPicPr>
        <xdr:cNvPr id="343544" name="BExQHW0TSA3K2AO4CIV2EO1T5SIE" hidden="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770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9525</xdr:rowOff>
    </xdr:from>
    <xdr:to>
      <xdr:col>0</xdr:col>
      <xdr:colOff>76200</xdr:colOff>
      <xdr:row>1</xdr:row>
      <xdr:rowOff>57150</xdr:rowOff>
    </xdr:to>
    <xdr:pic macro="[1]!DesignIconClicked">
      <xdr:nvPicPr>
        <xdr:cNvPr id="343545" name="BExY5HMAN18892FDAE9KNAIRJTQI" descr="SortAscendi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239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28575</xdr:colOff>
      <xdr:row>1</xdr:row>
      <xdr:rowOff>85725</xdr:rowOff>
    </xdr:from>
    <xdr:to>
      <xdr:col>0</xdr:col>
      <xdr:colOff>76200</xdr:colOff>
      <xdr:row>1</xdr:row>
      <xdr:rowOff>133350</xdr:rowOff>
    </xdr:to>
    <xdr:pic macro="[1]!DesignIconClicked">
      <xdr:nvPicPr>
        <xdr:cNvPr id="343546" name="BEx3DMHGLS60AHGU0JAKHQFN02LS" descr="SortDescending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0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1</xdr:row>
      <xdr:rowOff>9525</xdr:rowOff>
    </xdr:from>
    <xdr:to>
      <xdr:col>1</xdr:col>
      <xdr:colOff>76200</xdr:colOff>
      <xdr:row>1</xdr:row>
      <xdr:rowOff>57150</xdr:rowOff>
    </xdr:to>
    <xdr:pic macro="[1]!DesignIconClicked">
      <xdr:nvPicPr>
        <xdr:cNvPr id="343547" name="BExO7JB7UHKH5WZHMPMS4MBPJGP3" descr="SortAscendi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7239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28575</xdr:colOff>
      <xdr:row>1</xdr:row>
      <xdr:rowOff>85725</xdr:rowOff>
    </xdr:from>
    <xdr:to>
      <xdr:col>1</xdr:col>
      <xdr:colOff>76200</xdr:colOff>
      <xdr:row>1</xdr:row>
      <xdr:rowOff>133350</xdr:rowOff>
    </xdr:to>
    <xdr:pic macro="[1]!DesignIconClicked">
      <xdr:nvPicPr>
        <xdr:cNvPr id="343548" name="BExMROP30SH82S1HO225KIPNBSKO" descr="SortDescending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80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0</xdr:row>
      <xdr:rowOff>9525</xdr:rowOff>
    </xdr:from>
    <xdr:to>
      <xdr:col>2</xdr:col>
      <xdr:colOff>76200</xdr:colOff>
      <xdr:row>0</xdr:row>
      <xdr:rowOff>57150</xdr:rowOff>
    </xdr:to>
    <xdr:pic macro="[1]!DesignIconClicked">
      <xdr:nvPicPr>
        <xdr:cNvPr id="343549" name="BExSBLHMW1V9A8YJA5C30FL8EUX3" descr="SortAscendi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9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28575</xdr:colOff>
      <xdr:row>0</xdr:row>
      <xdr:rowOff>85725</xdr:rowOff>
    </xdr:from>
    <xdr:to>
      <xdr:col>2</xdr:col>
      <xdr:colOff>76200</xdr:colOff>
      <xdr:row>0</xdr:row>
      <xdr:rowOff>133350</xdr:rowOff>
    </xdr:to>
    <xdr:pic macro="[1]!DesignIconClicked">
      <xdr:nvPicPr>
        <xdr:cNvPr id="343550" name="BExKK8KWENTKQ9PSTSX1AI2OJO39" descr="SortDescending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85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</xdr:colOff>
      <xdr:row>0</xdr:row>
      <xdr:rowOff>9525</xdr:rowOff>
    </xdr:from>
    <xdr:to>
      <xdr:col>3</xdr:col>
      <xdr:colOff>76200</xdr:colOff>
      <xdr:row>0</xdr:row>
      <xdr:rowOff>57150</xdr:rowOff>
    </xdr:to>
    <xdr:pic macro="[1]!DesignIconClicked">
      <xdr:nvPicPr>
        <xdr:cNvPr id="343551" name="BExZMBG61YPO30BU39X6RF4U18RC" descr="SortAscendi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9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28575</xdr:colOff>
      <xdr:row>0</xdr:row>
      <xdr:rowOff>85725</xdr:rowOff>
    </xdr:from>
    <xdr:to>
      <xdr:col>3</xdr:col>
      <xdr:colOff>76200</xdr:colOff>
      <xdr:row>0</xdr:row>
      <xdr:rowOff>133350</xdr:rowOff>
    </xdr:to>
    <xdr:pic macro="[1]!DesignIconClicked">
      <xdr:nvPicPr>
        <xdr:cNvPr id="343552" name="BExEV586BIUT0YBA4D0MFY9HX8Y1" descr="SortDescending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85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0</xdr:row>
      <xdr:rowOff>9525</xdr:rowOff>
    </xdr:from>
    <xdr:to>
      <xdr:col>4</xdr:col>
      <xdr:colOff>76200</xdr:colOff>
      <xdr:row>0</xdr:row>
      <xdr:rowOff>57150</xdr:rowOff>
    </xdr:to>
    <xdr:pic macro="[1]!DesignIconClicked">
      <xdr:nvPicPr>
        <xdr:cNvPr id="343553" name="BEx5BSFTPWOHV3NWO8NIBX4IZJM6" descr="SortAscendi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9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28575</xdr:colOff>
      <xdr:row>0</xdr:row>
      <xdr:rowOff>85725</xdr:rowOff>
    </xdr:from>
    <xdr:to>
      <xdr:col>4</xdr:col>
      <xdr:colOff>76200</xdr:colOff>
      <xdr:row>0</xdr:row>
      <xdr:rowOff>133350</xdr:rowOff>
    </xdr:to>
    <xdr:pic macro="[1]!DesignIconClicked">
      <xdr:nvPicPr>
        <xdr:cNvPr id="343554" name="BEx93MNP3WSS10ZR9L2TEJEW4IWC" descr="SortDescending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85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0</xdr:row>
      <xdr:rowOff>9525</xdr:rowOff>
    </xdr:from>
    <xdr:to>
      <xdr:col>5</xdr:col>
      <xdr:colOff>66675</xdr:colOff>
      <xdr:row>0</xdr:row>
      <xdr:rowOff>57150</xdr:rowOff>
    </xdr:to>
    <xdr:pic macro="[1]!DesignIconClicked">
      <xdr:nvPicPr>
        <xdr:cNvPr id="343555" name="BExOHDJXNIE1B68G6V0AICG4B7UB" descr="SortAscendi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9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19050</xdr:colOff>
      <xdr:row>0</xdr:row>
      <xdr:rowOff>85725</xdr:rowOff>
    </xdr:from>
    <xdr:to>
      <xdr:col>5</xdr:col>
      <xdr:colOff>66675</xdr:colOff>
      <xdr:row>0</xdr:row>
      <xdr:rowOff>133350</xdr:rowOff>
    </xdr:to>
    <xdr:pic macro="[1]!DesignIconClicked">
      <xdr:nvPicPr>
        <xdr:cNvPr id="343556" name="BEx90OV482YE0SZJPWSX34MORTWD" descr="SortDescending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85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</xdr:colOff>
      <xdr:row>0</xdr:row>
      <xdr:rowOff>9525</xdr:rowOff>
    </xdr:from>
    <xdr:to>
      <xdr:col>6</xdr:col>
      <xdr:colOff>66675</xdr:colOff>
      <xdr:row>0</xdr:row>
      <xdr:rowOff>57150</xdr:rowOff>
    </xdr:to>
    <xdr:pic macro="[1]!DesignIconClicked">
      <xdr:nvPicPr>
        <xdr:cNvPr id="343557" name="BExVXTESDXZYD49GSQELB614KOGX" descr="SortAscendi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9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19050</xdr:colOff>
      <xdr:row>0</xdr:row>
      <xdr:rowOff>85725</xdr:rowOff>
    </xdr:from>
    <xdr:to>
      <xdr:col>6</xdr:col>
      <xdr:colOff>66675</xdr:colOff>
      <xdr:row>0</xdr:row>
      <xdr:rowOff>133350</xdr:rowOff>
    </xdr:to>
    <xdr:pic macro="[1]!DesignIconClicked">
      <xdr:nvPicPr>
        <xdr:cNvPr id="343558" name="BExZPX2EOH0YDN0PPNLBBWIVJZ8W" descr="SortDescending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85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0</xdr:row>
      <xdr:rowOff>9525</xdr:rowOff>
    </xdr:from>
    <xdr:to>
      <xdr:col>7</xdr:col>
      <xdr:colOff>76200</xdr:colOff>
      <xdr:row>0</xdr:row>
      <xdr:rowOff>57150</xdr:rowOff>
    </xdr:to>
    <xdr:pic macro="[1]!DesignIconClicked">
      <xdr:nvPicPr>
        <xdr:cNvPr id="343559" name="BEx5M1YTO9Y3O2KB9W75H9FF1LXJ" descr="SortAscendi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9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28575</xdr:colOff>
      <xdr:row>0</xdr:row>
      <xdr:rowOff>85725</xdr:rowOff>
    </xdr:from>
    <xdr:to>
      <xdr:col>7</xdr:col>
      <xdr:colOff>76200</xdr:colOff>
      <xdr:row>0</xdr:row>
      <xdr:rowOff>133350</xdr:rowOff>
    </xdr:to>
    <xdr:pic macro="[1]!DesignIconClicked">
      <xdr:nvPicPr>
        <xdr:cNvPr id="343560" name="BEx78IJMNMVGGIGKM3IWDKHNPHKZ" descr="SortDescending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85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2</xdr:row>
      <xdr:rowOff>0</xdr:rowOff>
    </xdr:from>
    <xdr:to>
      <xdr:col>0</xdr:col>
      <xdr:colOff>247650</xdr:colOff>
      <xdr:row>2</xdr:row>
      <xdr:rowOff>123825</xdr:rowOff>
    </xdr:to>
    <xdr:pic macro="[1]!DesignIconClicked">
      <xdr:nvPicPr>
        <xdr:cNvPr id="343561" name="BExU4TPVUNBKNGMDJLK1F87RWPJH" descr="Expand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238125</xdr:colOff>
      <xdr:row>3</xdr:row>
      <xdr:rowOff>0</xdr:rowOff>
    </xdr:from>
    <xdr:to>
      <xdr:col>0</xdr:col>
      <xdr:colOff>361950</xdr:colOff>
      <xdr:row>3</xdr:row>
      <xdr:rowOff>123825</xdr:rowOff>
    </xdr:to>
    <xdr:pic macro="[1]!DesignIconClicked">
      <xdr:nvPicPr>
        <xdr:cNvPr id="343562" name="BExSAW5Z9JYIMWGY7IENDBL7SDXS" descr="Expand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0001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352425</xdr:colOff>
      <xdr:row>4</xdr:row>
      <xdr:rowOff>0</xdr:rowOff>
    </xdr:from>
    <xdr:to>
      <xdr:col>0</xdr:col>
      <xdr:colOff>476250</xdr:colOff>
      <xdr:row>4</xdr:row>
      <xdr:rowOff>123825</xdr:rowOff>
    </xdr:to>
    <xdr:pic macro="[1]!DesignIconClicked">
      <xdr:nvPicPr>
        <xdr:cNvPr id="343563" name="BEx5A0B0NECUVN06CHW46ATINUJM" descr="Expande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143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5</xdr:row>
      <xdr:rowOff>0</xdr:rowOff>
    </xdr:from>
    <xdr:to>
      <xdr:col>0</xdr:col>
      <xdr:colOff>590550</xdr:colOff>
      <xdr:row>5</xdr:row>
      <xdr:rowOff>123825</xdr:rowOff>
    </xdr:to>
    <xdr:pic macro="[1]!DesignIconClicked">
      <xdr:nvPicPr>
        <xdr:cNvPr id="343564" name="BExO9K52VWK9K4I9W7A96L5WTAW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2858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6</xdr:row>
      <xdr:rowOff>0</xdr:rowOff>
    </xdr:from>
    <xdr:to>
      <xdr:col>0</xdr:col>
      <xdr:colOff>590550</xdr:colOff>
      <xdr:row>6</xdr:row>
      <xdr:rowOff>123825</xdr:rowOff>
    </xdr:to>
    <xdr:pic macro="[1]!DesignIconClicked">
      <xdr:nvPicPr>
        <xdr:cNvPr id="343565" name="BEx76XGAYXIF7CSZYR1Y0WQYB6L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42875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542925</xdr:colOff>
      <xdr:row>7</xdr:row>
      <xdr:rowOff>133350</xdr:rowOff>
    </xdr:to>
    <xdr:pic macro="[1]!DesignIconClicked">
      <xdr:nvPicPr>
        <xdr:cNvPr id="332244" name="BExB2TMJEDEOK7P8F6238X4H0YQS" hidden="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10400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133350</xdr:colOff>
      <xdr:row>2</xdr:row>
      <xdr:rowOff>123825</xdr:rowOff>
    </xdr:to>
    <xdr:pic macro="[1]!DesignIconClicked">
      <xdr:nvPicPr>
        <xdr:cNvPr id="332245" name="BExSGJICGHXOPV8ERYRUSX248MLT" descr="Expande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143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3</xdr:row>
      <xdr:rowOff>0</xdr:rowOff>
    </xdr:from>
    <xdr:to>
      <xdr:col>0</xdr:col>
      <xdr:colOff>247650</xdr:colOff>
      <xdr:row>3</xdr:row>
      <xdr:rowOff>123825</xdr:rowOff>
    </xdr:to>
    <xdr:pic macro="[1]!DesignIconClicked">
      <xdr:nvPicPr>
        <xdr:cNvPr id="332246" name="BEx9FLXCVY82RE8GB9C5GHU74NU6" descr="Expande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238125</xdr:colOff>
      <xdr:row>4</xdr:row>
      <xdr:rowOff>0</xdr:rowOff>
    </xdr:from>
    <xdr:to>
      <xdr:col>0</xdr:col>
      <xdr:colOff>361950</xdr:colOff>
      <xdr:row>4</xdr:row>
      <xdr:rowOff>123825</xdr:rowOff>
    </xdr:to>
    <xdr:pic macro="[1]!DesignIconClicked">
      <xdr:nvPicPr>
        <xdr:cNvPr id="332247" name="BExKQK77XD735DB4K66W3S6UYTMZ" descr="Expande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0001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1628775</xdr:colOff>
      <xdr:row>0</xdr:row>
      <xdr:rowOff>133350</xdr:rowOff>
    </xdr:to>
    <xdr:pic macro="[1]!DesignIconClicked">
      <xdr:nvPicPr>
        <xdr:cNvPr id="333981" name="BExXPVZBBFZB568F3K3WIUDXZVS7" hidden="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8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15"/>
  <sheetViews>
    <sheetView workbookViewId="0"/>
  </sheetViews>
  <sheetFormatPr defaultRowHeight="11.25"/>
  <cols>
    <col min="5" max="5" width="0" hidden="1" customWidth="1"/>
  </cols>
  <sheetData>
    <row r="1" spans="1:4">
      <c r="A1">
        <v>7</v>
      </c>
    </row>
    <row r="14" spans="1:4" ht="12.75">
      <c r="C14" s="1" t="s">
        <v>1</v>
      </c>
      <c r="D14" s="1"/>
    </row>
    <row r="15" spans="1:4">
      <c r="C15" s="3"/>
      <c r="D15" s="3"/>
    </row>
  </sheetData>
  <phoneticPr fontId="2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AT164"/>
  <sheetViews>
    <sheetView workbookViewId="0">
      <selection activeCell="A2" sqref="A2"/>
    </sheetView>
  </sheetViews>
  <sheetFormatPr defaultRowHeight="11.25"/>
  <cols>
    <col min="1" max="1" width="8.83203125" customWidth="1"/>
    <col min="2" max="2" width="13.83203125" customWidth="1"/>
    <col min="3" max="3" width="41.83203125" customWidth="1"/>
    <col min="4" max="4" width="18.83203125" customWidth="1"/>
    <col min="5" max="5" width="28.83203125" customWidth="1"/>
    <col min="7" max="9" width="17.83203125" customWidth="1"/>
    <col min="10" max="10" width="25.83203125" customWidth="1"/>
    <col min="11" max="46" width="9.33203125" style="21"/>
  </cols>
  <sheetData>
    <row r="1" spans="1:10" s="21" customFormat="1" ht="15.75">
      <c r="A1" s="328" t="s">
        <v>262</v>
      </c>
      <c r="B1" s="328"/>
      <c r="C1" s="328"/>
      <c r="D1" s="328"/>
      <c r="E1" s="328"/>
      <c r="F1" s="328"/>
      <c r="G1" s="328"/>
      <c r="H1" s="328"/>
      <c r="I1" s="328"/>
      <c r="J1" s="328"/>
    </row>
    <row r="2" spans="1:10">
      <c r="A2" s="21"/>
      <c r="B2" s="190"/>
      <c r="C2" s="191"/>
      <c r="D2" s="21"/>
      <c r="E2" s="21"/>
      <c r="F2" s="21"/>
      <c r="G2" s="192"/>
      <c r="H2" s="192"/>
      <c r="I2" s="192"/>
      <c r="J2" s="192"/>
    </row>
    <row r="3" spans="1:10" ht="20.25">
      <c r="A3" s="320" t="s">
        <v>263</v>
      </c>
      <c r="B3" s="320"/>
      <c r="C3" s="320"/>
      <c r="D3" s="320"/>
      <c r="E3" s="320"/>
      <c r="F3" s="320"/>
      <c r="G3" s="320"/>
      <c r="H3" s="320"/>
      <c r="I3" s="320"/>
      <c r="J3" s="320"/>
    </row>
    <row r="4" spans="1:10" ht="20.25" thickBot="1">
      <c r="A4" s="321"/>
      <c r="B4" s="321"/>
      <c r="C4" s="321"/>
      <c r="D4" s="321"/>
      <c r="E4" s="321"/>
      <c r="F4" s="321"/>
      <c r="G4" s="321"/>
      <c r="H4" s="321"/>
      <c r="I4" s="321"/>
      <c r="J4" s="321"/>
    </row>
    <row r="5" spans="1:10" ht="21" thickTop="1" thickBot="1">
      <c r="A5" s="193"/>
      <c r="B5" s="322"/>
      <c r="C5" s="322"/>
      <c r="D5" s="194"/>
      <c r="E5" s="194"/>
      <c r="F5" s="323" t="s">
        <v>264</v>
      </c>
      <c r="G5" s="324"/>
      <c r="H5" s="324"/>
      <c r="I5" s="324"/>
      <c r="J5" s="325"/>
    </row>
    <row r="6" spans="1:10" ht="68.25" customHeight="1" thickBot="1">
      <c r="A6" s="195" t="s">
        <v>265</v>
      </c>
      <c r="B6" s="196" t="s">
        <v>266</v>
      </c>
      <c r="C6" s="197" t="s">
        <v>254</v>
      </c>
      <c r="D6" s="196" t="s">
        <v>267</v>
      </c>
      <c r="E6" s="198" t="s">
        <v>251</v>
      </c>
      <c r="F6" s="199" t="s">
        <v>268</v>
      </c>
      <c r="G6" s="196" t="s">
        <v>269</v>
      </c>
      <c r="H6" s="197" t="s">
        <v>270</v>
      </c>
      <c r="I6" s="197" t="s">
        <v>271</v>
      </c>
      <c r="J6" s="200" t="s">
        <v>272</v>
      </c>
    </row>
    <row r="7" spans="1:10" ht="19.5" thickBot="1">
      <c r="A7" s="201"/>
      <c r="B7" s="202"/>
      <c r="C7" s="201" t="s">
        <v>273</v>
      </c>
      <c r="D7" s="202"/>
      <c r="E7" s="203"/>
      <c r="F7" s="204"/>
      <c r="G7" s="205"/>
      <c r="H7" s="206"/>
      <c r="I7" s="206"/>
      <c r="J7" s="207"/>
    </row>
    <row r="8" spans="1:10" ht="19.5" thickBot="1">
      <c r="A8" s="203"/>
      <c r="B8" s="208"/>
      <c r="C8" s="209"/>
      <c r="D8" s="208"/>
      <c r="E8" s="209"/>
      <c r="F8" s="209"/>
      <c r="G8" s="210"/>
      <c r="H8" s="211"/>
      <c r="I8" s="211"/>
      <c r="J8" s="212"/>
    </row>
    <row r="9" spans="1:10" ht="19.5" thickBot="1">
      <c r="A9" s="203"/>
      <c r="B9" s="208"/>
      <c r="C9" s="209"/>
      <c r="D9" s="208"/>
      <c r="E9" s="209"/>
      <c r="F9" s="209"/>
      <c r="G9" s="210"/>
      <c r="H9" s="211"/>
      <c r="I9" s="211"/>
      <c r="J9" s="212"/>
    </row>
    <row r="10" spans="1:10" ht="19.5" thickBot="1">
      <c r="A10" s="326" t="s">
        <v>274</v>
      </c>
      <c r="B10" s="327"/>
      <c r="C10" s="327"/>
      <c r="D10" s="327"/>
      <c r="E10" s="327"/>
      <c r="F10" s="213"/>
      <c r="G10" s="214"/>
      <c r="H10" s="214"/>
      <c r="I10" s="214"/>
      <c r="J10" s="215"/>
    </row>
    <row r="11" spans="1:10">
      <c r="A11" s="216"/>
      <c r="B11" s="217"/>
      <c r="C11" s="218"/>
      <c r="D11" s="216"/>
      <c r="E11" s="216"/>
      <c r="F11" s="216"/>
      <c r="G11" s="219"/>
      <c r="H11" s="219"/>
      <c r="I11" s="219"/>
      <c r="J11" s="219"/>
    </row>
    <row r="12" spans="1:10" s="21" customFormat="1">
      <c r="B12" s="190"/>
      <c r="C12" s="191"/>
      <c r="D12" s="53"/>
      <c r="G12" s="220"/>
      <c r="H12" s="192"/>
      <c r="I12" s="192"/>
      <c r="J12" s="192"/>
    </row>
    <row r="13" spans="1:10" s="21" customFormat="1"/>
    <row r="14" spans="1:10" s="21" customFormat="1"/>
    <row r="15" spans="1:10" s="21" customFormat="1"/>
    <row r="16" spans="1:10" s="21" customFormat="1"/>
    <row r="17" s="21" customFormat="1"/>
    <row r="18" s="21" customFormat="1"/>
    <row r="19" s="21" customFormat="1"/>
    <row r="20" s="21" customFormat="1"/>
    <row r="21" s="21" customFormat="1"/>
    <row r="22" s="21" customFormat="1"/>
    <row r="23" s="21" customFormat="1"/>
    <row r="24" s="21" customFormat="1"/>
    <row r="25" s="21" customFormat="1"/>
    <row r="26" s="21" customFormat="1"/>
    <row r="27" s="21" customFormat="1"/>
    <row r="28" s="21" customFormat="1"/>
    <row r="29" s="21" customFormat="1"/>
    <row r="30" s="21" customFormat="1"/>
    <row r="31" s="21" customFormat="1"/>
    <row r="32" s="21" customFormat="1"/>
    <row r="33" s="21" customFormat="1"/>
    <row r="34" s="21" customFormat="1"/>
    <row r="35" s="21" customFormat="1"/>
    <row r="36" s="21" customFormat="1"/>
    <row r="37" s="21" customFormat="1"/>
    <row r="38" s="21" customFormat="1"/>
    <row r="39" s="21" customFormat="1"/>
    <row r="40" s="21" customFormat="1"/>
    <row r="41" s="21" customFormat="1"/>
    <row r="42" s="21" customFormat="1"/>
    <row r="43" s="21" customFormat="1"/>
    <row r="44" s="21" customFormat="1"/>
    <row r="45" s="21" customFormat="1"/>
    <row r="46" s="21" customFormat="1"/>
    <row r="47" s="21" customFormat="1"/>
    <row r="48" s="21" customFormat="1"/>
    <row r="49" s="21" customFormat="1"/>
    <row r="50" s="21" customFormat="1"/>
    <row r="51" s="21" customFormat="1"/>
    <row r="52" s="21" customFormat="1"/>
    <row r="53" s="21" customFormat="1"/>
    <row r="54" s="21" customFormat="1"/>
    <row r="55" s="21" customFormat="1"/>
    <row r="56" s="21" customFormat="1"/>
    <row r="57" s="21" customFormat="1"/>
    <row r="58" s="21" customFormat="1"/>
    <row r="59" s="21" customFormat="1"/>
    <row r="60" s="21" customFormat="1"/>
    <row r="61" s="21" customFormat="1"/>
    <row r="62" s="21" customFormat="1"/>
    <row r="63" s="21" customFormat="1"/>
    <row r="64" s="21" customFormat="1"/>
    <row r="65" s="21" customFormat="1"/>
    <row r="66" s="21" customFormat="1"/>
    <row r="67" s="21" customFormat="1"/>
    <row r="68" s="21" customFormat="1"/>
    <row r="69" s="21" customFormat="1"/>
    <row r="70" s="21" customFormat="1"/>
    <row r="71" s="21" customFormat="1"/>
    <row r="72" s="21" customFormat="1"/>
    <row r="73" s="21" customFormat="1"/>
    <row r="74" s="21" customFormat="1"/>
    <row r="75" s="21" customFormat="1"/>
    <row r="76" s="21" customFormat="1"/>
    <row r="77" s="21" customFormat="1"/>
    <row r="78" s="21" customFormat="1"/>
    <row r="79" s="21" customFormat="1"/>
    <row r="80" s="21" customFormat="1"/>
    <row r="81" s="21" customFormat="1"/>
    <row r="82" s="21" customFormat="1"/>
    <row r="83" s="21" customFormat="1"/>
    <row r="84" s="21" customFormat="1"/>
    <row r="85" s="21" customFormat="1"/>
    <row r="86" s="21" customFormat="1"/>
    <row r="87" s="21" customFormat="1"/>
    <row r="88" s="21" customFormat="1"/>
    <row r="89" s="21" customFormat="1"/>
    <row r="90" s="21" customFormat="1"/>
    <row r="91" s="21" customFormat="1"/>
    <row r="92" s="21" customFormat="1"/>
    <row r="93" s="21" customFormat="1"/>
    <row r="94" s="21" customFormat="1"/>
    <row r="95" s="21" customFormat="1"/>
    <row r="96" s="21" customFormat="1"/>
    <row r="97" s="21" customFormat="1"/>
    <row r="98" s="21" customFormat="1"/>
    <row r="99" s="21" customFormat="1"/>
    <row r="100" s="21" customFormat="1"/>
    <row r="101" s="21" customFormat="1"/>
    <row r="102" s="21" customFormat="1"/>
    <row r="103" s="21" customFormat="1"/>
    <row r="104" s="21" customFormat="1"/>
    <row r="105" s="21" customFormat="1"/>
    <row r="106" s="21" customFormat="1"/>
    <row r="107" s="21" customFormat="1"/>
    <row r="108" s="21" customFormat="1"/>
    <row r="109" s="21" customFormat="1"/>
    <row r="110" s="21" customFormat="1"/>
    <row r="111" s="21" customFormat="1"/>
    <row r="112" s="21" customFormat="1"/>
    <row r="113" s="21" customFormat="1"/>
    <row r="114" s="21" customFormat="1"/>
    <row r="115" s="21" customFormat="1"/>
    <row r="116" s="21" customFormat="1"/>
    <row r="117" s="21" customFormat="1"/>
    <row r="118" s="21" customFormat="1"/>
    <row r="119" s="21" customFormat="1"/>
    <row r="120" s="21" customFormat="1"/>
    <row r="121" s="21" customFormat="1"/>
    <row r="122" s="21" customFormat="1"/>
    <row r="123" s="21" customFormat="1"/>
    <row r="124" s="21" customFormat="1"/>
    <row r="125" s="21" customFormat="1"/>
    <row r="126" s="21" customFormat="1"/>
    <row r="127" s="21" customFormat="1"/>
    <row r="128" s="21" customFormat="1"/>
    <row r="129" s="21" customFormat="1"/>
    <row r="130" s="21" customFormat="1"/>
    <row r="131" s="21" customFormat="1"/>
    <row r="132" s="21" customFormat="1"/>
    <row r="133" s="21" customFormat="1"/>
    <row r="134" s="21" customFormat="1"/>
    <row r="135" s="21" customFormat="1"/>
    <row r="136" s="21" customFormat="1"/>
    <row r="137" s="21" customFormat="1"/>
    <row r="138" s="21" customFormat="1"/>
    <row r="139" s="21" customFormat="1"/>
    <row r="140" s="21" customFormat="1"/>
    <row r="141" s="21" customFormat="1"/>
    <row r="142" s="21" customFormat="1"/>
    <row r="143" s="21" customFormat="1"/>
    <row r="144" s="21" customFormat="1"/>
    <row r="145" s="21" customFormat="1"/>
    <row r="146" s="21" customFormat="1"/>
    <row r="147" s="21" customFormat="1"/>
    <row r="148" s="21" customFormat="1"/>
    <row r="149" s="21" customFormat="1"/>
    <row r="150" s="21" customFormat="1"/>
    <row r="151" s="21" customFormat="1"/>
    <row r="152" s="21" customFormat="1"/>
    <row r="153" s="21" customFormat="1"/>
    <row r="154" s="21" customFormat="1"/>
    <row r="155" s="21" customFormat="1"/>
    <row r="156" s="21" customFormat="1"/>
    <row r="157" s="21" customFormat="1"/>
    <row r="158" s="21" customFormat="1"/>
    <row r="159" s="21" customFormat="1"/>
    <row r="160" s="21" customFormat="1"/>
    <row r="161" s="21" customFormat="1"/>
    <row r="162" s="21" customFormat="1"/>
    <row r="163" s="21" customFormat="1"/>
    <row r="164" s="21" customFormat="1"/>
  </sheetData>
  <mergeCells count="6">
    <mergeCell ref="A3:J3"/>
    <mergeCell ref="A4:J4"/>
    <mergeCell ref="B5:C5"/>
    <mergeCell ref="F5:J5"/>
    <mergeCell ref="A10:E10"/>
    <mergeCell ref="A1:J1"/>
  </mergeCells>
  <pageMargins left="0" right="0" top="0.74803149606299213" bottom="0.74803149606299213" header="0.31496062992125984" footer="0.31496062992125984"/>
  <pageSetup paperSize="9" scale="9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AW288"/>
  <sheetViews>
    <sheetView tabSelected="1" workbookViewId="0">
      <selection activeCell="L32" sqref="L32"/>
    </sheetView>
  </sheetViews>
  <sheetFormatPr defaultRowHeight="11.25"/>
  <cols>
    <col min="1" max="1" width="8.1640625" customWidth="1"/>
    <col min="2" max="2" width="25.83203125" customWidth="1"/>
    <col min="3" max="3" width="19.33203125" customWidth="1"/>
    <col min="4" max="4" width="16.83203125" customWidth="1"/>
    <col min="5" max="5" width="28.6640625" customWidth="1"/>
    <col min="6" max="6" width="15.5" customWidth="1"/>
    <col min="7" max="7" width="31.83203125" customWidth="1"/>
    <col min="9" max="9" width="11.5" customWidth="1"/>
    <col min="10" max="10" width="13.33203125" customWidth="1"/>
    <col min="11" max="11" width="25.5" customWidth="1"/>
    <col min="12" max="12" width="33.83203125" customWidth="1"/>
    <col min="13" max="49" width="9.33203125" style="21"/>
  </cols>
  <sheetData>
    <row r="1" spans="1:12" s="21" customFormat="1"/>
    <row r="2" spans="1:12" s="21" customFormat="1" ht="18.75">
      <c r="A2" s="329" t="s">
        <v>275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</row>
    <row r="3" spans="1:12" s="21" customFormat="1" ht="19.5" thickBot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</row>
    <row r="4" spans="1:12" ht="69.75" customHeight="1">
      <c r="A4" s="221" t="s">
        <v>276</v>
      </c>
      <c r="B4" s="222" t="s">
        <v>277</v>
      </c>
      <c r="C4" s="222" t="s">
        <v>278</v>
      </c>
      <c r="D4" s="222" t="s">
        <v>279</v>
      </c>
      <c r="E4" s="222" t="s">
        <v>280</v>
      </c>
      <c r="F4" s="222" t="s">
        <v>281</v>
      </c>
      <c r="G4" s="222" t="s">
        <v>282</v>
      </c>
      <c r="H4" s="222" t="s">
        <v>255</v>
      </c>
      <c r="I4" s="222" t="s">
        <v>283</v>
      </c>
      <c r="J4" s="222" t="s">
        <v>284</v>
      </c>
      <c r="K4" s="222" t="s">
        <v>285</v>
      </c>
      <c r="L4" s="222" t="s">
        <v>286</v>
      </c>
    </row>
    <row r="5" spans="1:12">
      <c r="A5" s="223">
        <v>1</v>
      </c>
      <c r="B5" s="224">
        <v>2</v>
      </c>
      <c r="C5" s="224">
        <v>3</v>
      </c>
      <c r="D5" s="224">
        <v>4</v>
      </c>
      <c r="E5" s="224">
        <v>5</v>
      </c>
      <c r="F5" s="224">
        <v>6</v>
      </c>
      <c r="G5" s="224">
        <v>7</v>
      </c>
      <c r="H5" s="224">
        <v>8</v>
      </c>
      <c r="I5" s="224">
        <v>9</v>
      </c>
      <c r="J5" s="224">
        <v>10</v>
      </c>
      <c r="K5" s="224">
        <v>11</v>
      </c>
      <c r="L5" s="224">
        <v>12</v>
      </c>
    </row>
    <row r="6" spans="1:12" s="21" customFormat="1" ht="15">
      <c r="A6" s="225">
        <v>1</v>
      </c>
      <c r="B6" s="226"/>
      <c r="C6" s="227"/>
      <c r="D6" s="228"/>
      <c r="E6" s="229"/>
      <c r="F6" s="229"/>
      <c r="G6" s="230"/>
      <c r="H6" s="230"/>
      <c r="I6" s="231"/>
      <c r="J6" s="232"/>
      <c r="K6" s="233"/>
      <c r="L6" s="233"/>
    </row>
    <row r="7" spans="1:12" s="21" customFormat="1" ht="15">
      <c r="A7" s="225">
        <v>2</v>
      </c>
      <c r="B7" s="226"/>
      <c r="C7" s="227"/>
      <c r="D7" s="228"/>
      <c r="E7" s="229"/>
      <c r="F7" s="229"/>
      <c r="G7" s="230"/>
      <c r="H7" s="230"/>
      <c r="I7" s="231"/>
      <c r="J7" s="232"/>
      <c r="K7" s="233"/>
      <c r="L7" s="233"/>
    </row>
    <row r="8" spans="1:12" s="21" customFormat="1" ht="15">
      <c r="A8" s="234">
        <v>3</v>
      </c>
      <c r="B8" s="235"/>
      <c r="C8" s="236"/>
      <c r="D8" s="232"/>
      <c r="E8" s="229"/>
      <c r="F8" s="229"/>
      <c r="G8" s="230"/>
      <c r="H8" s="230"/>
      <c r="I8" s="231"/>
      <c r="J8" s="232"/>
      <c r="K8" s="233"/>
      <c r="L8" s="233"/>
    </row>
    <row r="9" spans="1:12" s="21" customFormat="1" ht="15">
      <c r="A9" s="225">
        <v>4</v>
      </c>
      <c r="B9" s="237"/>
      <c r="C9" s="227"/>
      <c r="D9" s="238"/>
      <c r="E9" s="239"/>
      <c r="F9" s="239"/>
      <c r="G9" s="230"/>
      <c r="H9" s="230"/>
      <c r="I9" s="240"/>
      <c r="J9" s="235"/>
      <c r="K9" s="241"/>
      <c r="L9" s="242"/>
    </row>
    <row r="10" spans="1:12" s="21" customFormat="1" ht="15">
      <c r="A10" s="225">
        <v>5</v>
      </c>
      <c r="B10" s="243"/>
      <c r="C10" s="227"/>
      <c r="D10" s="238"/>
      <c r="E10" s="239"/>
      <c r="F10" s="239"/>
      <c r="G10" s="244"/>
      <c r="H10" s="244"/>
      <c r="I10" s="226"/>
      <c r="J10" s="238"/>
      <c r="K10" s="245"/>
      <c r="L10" s="245"/>
    </row>
    <row r="11" spans="1:12" s="21" customFormat="1" ht="15">
      <c r="A11" s="225">
        <v>6</v>
      </c>
      <c r="B11" s="226"/>
      <c r="C11" s="246"/>
      <c r="D11" s="247"/>
      <c r="E11" s="229"/>
      <c r="F11" s="239"/>
      <c r="G11" s="230"/>
      <c r="H11" s="230"/>
      <c r="I11" s="226"/>
      <c r="J11" s="248"/>
      <c r="K11" s="242"/>
      <c r="L11" s="242"/>
    </row>
    <row r="12" spans="1:12" s="21" customFormat="1" ht="15">
      <c r="A12" s="225">
        <v>7</v>
      </c>
      <c r="B12" s="249"/>
      <c r="C12" s="250"/>
      <c r="D12" s="251"/>
      <c r="E12" s="226"/>
      <c r="F12" s="252"/>
      <c r="G12" s="253"/>
      <c r="H12" s="253"/>
      <c r="I12" s="254"/>
      <c r="J12" s="249"/>
      <c r="K12" s="245"/>
      <c r="L12" s="245"/>
    </row>
    <row r="13" spans="1:12" s="21" customFormat="1" ht="15.75" thickBot="1">
      <c r="A13" s="255">
        <v>8</v>
      </c>
      <c r="B13" s="256"/>
      <c r="C13" s="257"/>
      <c r="D13" s="258"/>
      <c r="E13" s="259"/>
      <c r="F13" s="260"/>
      <c r="G13" s="261"/>
      <c r="H13" s="261"/>
      <c r="I13" s="262"/>
      <c r="J13" s="258"/>
      <c r="K13" s="263"/>
      <c r="L13" s="263"/>
    </row>
    <row r="14" spans="1:12" s="21" customFormat="1" ht="15">
      <c r="A14" s="264" t="s">
        <v>287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5"/>
      <c r="L14" s="265"/>
    </row>
    <row r="15" spans="1:12" s="21" customFormat="1"/>
    <row r="16" spans="1:12" s="21" customFormat="1"/>
    <row r="17" s="21" customFormat="1"/>
    <row r="18" s="21" customFormat="1"/>
    <row r="19" s="21" customFormat="1"/>
    <row r="20" s="21" customFormat="1"/>
    <row r="21" s="21" customFormat="1"/>
    <row r="22" s="21" customFormat="1"/>
    <row r="23" s="21" customFormat="1"/>
    <row r="24" s="21" customFormat="1"/>
    <row r="25" s="21" customFormat="1"/>
    <row r="26" s="21" customFormat="1"/>
    <row r="27" s="21" customFormat="1"/>
    <row r="28" s="21" customFormat="1"/>
    <row r="29" s="21" customFormat="1"/>
    <row r="30" s="21" customFormat="1"/>
    <row r="31" s="21" customFormat="1"/>
    <row r="32" s="21" customFormat="1"/>
    <row r="33" s="21" customFormat="1"/>
    <row r="34" s="21" customFormat="1"/>
    <row r="35" s="21" customFormat="1"/>
    <row r="36" s="21" customFormat="1"/>
    <row r="37" s="21" customFormat="1"/>
    <row r="38" s="21" customFormat="1"/>
    <row r="39" s="21" customFormat="1"/>
    <row r="40" s="21" customFormat="1"/>
    <row r="41" s="21" customFormat="1"/>
    <row r="42" s="21" customFormat="1"/>
    <row r="43" s="21" customFormat="1"/>
    <row r="44" s="21" customFormat="1"/>
    <row r="45" s="21" customFormat="1"/>
    <row r="46" s="21" customFormat="1"/>
    <row r="47" s="21" customFormat="1"/>
    <row r="48" s="21" customFormat="1"/>
    <row r="49" s="21" customFormat="1"/>
    <row r="50" s="21" customFormat="1"/>
    <row r="51" s="21" customFormat="1"/>
    <row r="52" s="21" customFormat="1"/>
    <row r="53" s="21" customFormat="1"/>
    <row r="54" s="21" customFormat="1"/>
    <row r="55" s="21" customFormat="1"/>
    <row r="56" s="21" customFormat="1"/>
    <row r="57" s="21" customFormat="1"/>
    <row r="58" s="21" customFormat="1"/>
    <row r="59" s="21" customFormat="1"/>
    <row r="60" s="21" customFormat="1"/>
    <row r="61" s="21" customFormat="1"/>
    <row r="62" s="21" customFormat="1"/>
    <row r="63" s="21" customFormat="1"/>
    <row r="64" s="21" customFormat="1"/>
    <row r="65" s="21" customFormat="1"/>
    <row r="66" s="21" customFormat="1"/>
    <row r="67" s="21" customFormat="1"/>
    <row r="68" s="21" customFormat="1"/>
    <row r="69" s="21" customFormat="1"/>
    <row r="70" s="21" customFormat="1"/>
    <row r="71" s="21" customFormat="1"/>
    <row r="72" s="21" customFormat="1"/>
    <row r="73" s="21" customFormat="1"/>
    <row r="74" s="21" customFormat="1"/>
    <row r="75" s="21" customFormat="1"/>
    <row r="76" s="21" customFormat="1"/>
    <row r="77" s="21" customFormat="1"/>
    <row r="78" s="21" customFormat="1"/>
    <row r="79" s="21" customFormat="1"/>
    <row r="80" s="21" customFormat="1"/>
    <row r="81" s="21" customFormat="1"/>
    <row r="82" s="21" customFormat="1"/>
    <row r="83" s="21" customFormat="1"/>
    <row r="84" s="21" customFormat="1"/>
    <row r="85" s="21" customFormat="1"/>
    <row r="86" s="21" customFormat="1"/>
    <row r="87" s="21" customFormat="1"/>
    <row r="88" s="21" customFormat="1"/>
    <row r="89" s="21" customFormat="1"/>
    <row r="90" s="21" customFormat="1"/>
    <row r="91" s="21" customFormat="1"/>
    <row r="92" s="21" customFormat="1"/>
    <row r="93" s="21" customFormat="1"/>
    <row r="94" s="21" customFormat="1"/>
    <row r="95" s="21" customFormat="1"/>
    <row r="96" s="21" customFormat="1"/>
    <row r="97" s="21" customFormat="1"/>
    <row r="98" s="21" customFormat="1"/>
    <row r="99" s="21" customFormat="1"/>
    <row r="100" s="21" customFormat="1"/>
    <row r="101" s="21" customFormat="1"/>
    <row r="102" s="21" customFormat="1"/>
    <row r="103" s="21" customFormat="1"/>
    <row r="104" s="21" customFormat="1"/>
    <row r="105" s="21" customFormat="1"/>
    <row r="106" s="21" customFormat="1"/>
    <row r="107" s="21" customFormat="1"/>
    <row r="108" s="21" customFormat="1"/>
    <row r="109" s="21" customFormat="1"/>
    <row r="110" s="21" customFormat="1"/>
    <row r="111" s="21" customFormat="1"/>
    <row r="112" s="21" customFormat="1"/>
    <row r="113" s="21" customFormat="1"/>
    <row r="114" s="21" customFormat="1"/>
    <row r="115" s="21" customFormat="1"/>
    <row r="116" s="21" customFormat="1"/>
    <row r="117" s="21" customFormat="1"/>
    <row r="118" s="21" customFormat="1"/>
    <row r="119" s="21" customFormat="1"/>
    <row r="120" s="21" customFormat="1"/>
    <row r="121" s="21" customFormat="1"/>
    <row r="122" s="21" customFormat="1"/>
    <row r="123" s="21" customFormat="1"/>
    <row r="124" s="21" customFormat="1"/>
    <row r="125" s="21" customFormat="1"/>
    <row r="126" s="21" customFormat="1"/>
    <row r="127" s="21" customFormat="1"/>
    <row r="128" s="21" customFormat="1"/>
    <row r="129" s="21" customFormat="1"/>
    <row r="130" s="21" customFormat="1"/>
    <row r="131" s="21" customFormat="1"/>
    <row r="132" s="21" customFormat="1"/>
    <row r="133" s="21" customFormat="1"/>
    <row r="134" s="21" customFormat="1"/>
    <row r="135" s="21" customFormat="1"/>
    <row r="136" s="21" customFormat="1"/>
    <row r="137" s="21" customFormat="1"/>
    <row r="138" s="21" customFormat="1"/>
    <row r="139" s="21" customFormat="1"/>
    <row r="140" s="21" customFormat="1"/>
    <row r="141" s="21" customFormat="1"/>
    <row r="142" s="21" customFormat="1"/>
    <row r="143" s="21" customFormat="1"/>
    <row r="144" s="21" customFormat="1"/>
    <row r="145" s="21" customFormat="1"/>
    <row r="146" s="21" customFormat="1"/>
    <row r="147" s="21" customFormat="1"/>
    <row r="148" s="21" customFormat="1"/>
    <row r="149" s="21" customFormat="1"/>
    <row r="150" s="21" customFormat="1"/>
    <row r="151" s="21" customFormat="1"/>
    <row r="152" s="21" customFormat="1"/>
    <row r="153" s="21" customFormat="1"/>
    <row r="154" s="21" customFormat="1"/>
    <row r="155" s="21" customFormat="1"/>
    <row r="156" s="21" customFormat="1"/>
    <row r="157" s="21" customFormat="1"/>
    <row r="158" s="21" customFormat="1"/>
    <row r="159" s="21" customFormat="1"/>
    <row r="160" s="21" customFormat="1"/>
    <row r="161" s="21" customFormat="1"/>
    <row r="162" s="21" customFormat="1"/>
    <row r="163" s="21" customFormat="1"/>
    <row r="164" s="21" customFormat="1"/>
    <row r="165" s="21" customFormat="1"/>
    <row r="166" s="21" customFormat="1"/>
    <row r="167" s="21" customFormat="1"/>
    <row r="168" s="21" customFormat="1"/>
    <row r="169" s="21" customFormat="1"/>
    <row r="170" s="21" customFormat="1"/>
    <row r="171" s="21" customFormat="1"/>
    <row r="172" s="21" customFormat="1"/>
    <row r="173" s="21" customFormat="1"/>
    <row r="174" s="21" customFormat="1"/>
    <row r="175" s="21" customFormat="1"/>
    <row r="176" s="21" customFormat="1"/>
    <row r="177" s="21" customFormat="1"/>
    <row r="178" s="21" customFormat="1"/>
    <row r="179" s="21" customFormat="1"/>
    <row r="180" s="21" customFormat="1"/>
    <row r="181" s="21" customFormat="1"/>
    <row r="182" s="21" customFormat="1"/>
    <row r="183" s="21" customFormat="1"/>
    <row r="184" s="21" customFormat="1"/>
    <row r="185" s="21" customFormat="1"/>
    <row r="186" s="21" customFormat="1"/>
    <row r="187" s="21" customFormat="1"/>
    <row r="188" s="21" customFormat="1"/>
    <row r="189" s="21" customFormat="1"/>
    <row r="190" s="21" customFormat="1"/>
    <row r="191" s="21" customFormat="1"/>
    <row r="192" s="21" customFormat="1"/>
    <row r="193" s="21" customFormat="1"/>
    <row r="194" s="21" customFormat="1"/>
    <row r="195" s="21" customFormat="1"/>
    <row r="196" s="21" customFormat="1"/>
    <row r="197" s="21" customFormat="1"/>
    <row r="198" s="21" customFormat="1"/>
    <row r="199" s="21" customFormat="1"/>
    <row r="200" s="21" customFormat="1"/>
    <row r="201" s="21" customFormat="1"/>
    <row r="202" s="21" customFormat="1"/>
    <row r="203" s="21" customFormat="1"/>
    <row r="204" s="21" customFormat="1"/>
    <row r="205" s="21" customFormat="1"/>
    <row r="206" s="21" customFormat="1"/>
    <row r="207" s="21" customFormat="1"/>
    <row r="208" s="21" customFormat="1"/>
    <row r="209" s="21" customFormat="1"/>
    <row r="210" s="21" customFormat="1"/>
    <row r="211" s="21" customFormat="1"/>
    <row r="212" s="21" customFormat="1"/>
    <row r="213" s="21" customFormat="1"/>
    <row r="214" s="21" customFormat="1"/>
    <row r="215" s="21" customFormat="1"/>
    <row r="216" s="21" customFormat="1"/>
    <row r="217" s="21" customFormat="1"/>
    <row r="218" s="21" customFormat="1"/>
    <row r="219" s="21" customFormat="1"/>
    <row r="220" s="21" customFormat="1"/>
    <row r="221" s="21" customFormat="1"/>
    <row r="222" s="21" customFormat="1"/>
    <row r="223" s="21" customFormat="1"/>
    <row r="224" s="21" customFormat="1"/>
    <row r="225" s="21" customFormat="1"/>
    <row r="226" s="21" customFormat="1"/>
    <row r="227" s="21" customFormat="1"/>
    <row r="228" s="21" customFormat="1"/>
    <row r="229" s="21" customFormat="1"/>
    <row r="230" s="21" customFormat="1"/>
    <row r="231" s="21" customFormat="1"/>
    <row r="232" s="21" customFormat="1"/>
    <row r="233" s="21" customFormat="1"/>
    <row r="234" s="21" customFormat="1"/>
    <row r="235" s="21" customFormat="1"/>
    <row r="236" s="21" customFormat="1"/>
    <row r="237" s="21" customFormat="1"/>
    <row r="238" s="21" customFormat="1"/>
    <row r="239" s="21" customFormat="1"/>
    <row r="240" s="21" customFormat="1"/>
    <row r="241" s="21" customFormat="1"/>
    <row r="242" s="21" customFormat="1"/>
    <row r="243" s="21" customFormat="1"/>
    <row r="244" s="21" customFormat="1"/>
    <row r="245" s="21" customFormat="1"/>
    <row r="246" s="21" customFormat="1"/>
    <row r="247" s="21" customFormat="1"/>
    <row r="248" s="21" customFormat="1"/>
    <row r="249" s="21" customFormat="1"/>
    <row r="250" s="21" customFormat="1"/>
    <row r="251" s="21" customFormat="1"/>
    <row r="252" s="21" customFormat="1"/>
    <row r="253" s="21" customFormat="1"/>
    <row r="254" s="21" customFormat="1"/>
    <row r="255" s="21" customFormat="1"/>
    <row r="256" s="21" customFormat="1"/>
    <row r="257" s="21" customFormat="1"/>
    <row r="258" s="21" customFormat="1"/>
    <row r="259" s="21" customFormat="1"/>
    <row r="260" s="21" customFormat="1"/>
    <row r="261" s="21" customFormat="1"/>
    <row r="262" s="21" customFormat="1"/>
    <row r="263" s="21" customFormat="1"/>
    <row r="264" s="21" customFormat="1"/>
    <row r="265" s="21" customFormat="1"/>
    <row r="266" s="21" customFormat="1"/>
    <row r="267" s="21" customFormat="1"/>
    <row r="268" s="21" customFormat="1"/>
    <row r="269" s="21" customFormat="1"/>
    <row r="270" s="21" customFormat="1"/>
    <row r="271" s="21" customFormat="1"/>
    <row r="272" s="21" customFormat="1"/>
    <row r="273" s="21" customFormat="1"/>
    <row r="274" s="21" customFormat="1"/>
    <row r="275" s="21" customFormat="1"/>
    <row r="276" s="21" customFormat="1"/>
    <row r="277" s="21" customFormat="1"/>
    <row r="278" s="21" customFormat="1"/>
    <row r="279" s="21" customFormat="1"/>
    <row r="280" s="21" customFormat="1"/>
    <row r="281" s="21" customFormat="1"/>
    <row r="282" s="21" customFormat="1"/>
    <row r="283" s="21" customFormat="1"/>
    <row r="284" s="21" customFormat="1"/>
    <row r="285" s="21" customFormat="1"/>
    <row r="286" s="21" customFormat="1"/>
    <row r="287" s="21" customFormat="1"/>
    <row r="288" s="21" customFormat="1"/>
  </sheetData>
  <mergeCells count="1">
    <mergeCell ref="A2:L2"/>
  </mergeCells>
  <pageMargins left="0" right="0" top="0.74803149606299213" bottom="0.74803149606299213" header="0.31496062992125984" footer="0.31496062992125984"/>
  <pageSetup paperSize="9" scale="7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A1:M315"/>
  <sheetViews>
    <sheetView zoomScaleNormal="100" workbookViewId="0">
      <selection activeCell="B2" sqref="B2"/>
    </sheetView>
  </sheetViews>
  <sheetFormatPr defaultRowHeight="11.25"/>
  <cols>
    <col min="1" max="1" width="2.83203125" style="2" customWidth="1"/>
    <col min="2" max="2" width="44.83203125" style="2" bestFit="1" customWidth="1"/>
    <col min="3" max="3" width="40.5" style="2" bestFit="1" customWidth="1"/>
    <col min="4" max="4" width="19.83203125" style="2" bestFit="1" customWidth="1"/>
    <col min="5" max="5" width="18.83203125" style="2" bestFit="1" customWidth="1"/>
    <col min="6" max="6" width="18.1640625" style="2" bestFit="1" customWidth="1"/>
    <col min="7" max="7" width="18.5" style="2" bestFit="1" customWidth="1"/>
    <col min="8" max="8" width="17.33203125" style="2" bestFit="1" customWidth="1"/>
    <col min="9" max="10" width="18.6640625" style="2" bestFit="1" customWidth="1"/>
    <col min="11" max="11" width="15" style="2" bestFit="1" customWidth="1"/>
    <col min="12" max="12" width="18.6640625" style="2" bestFit="1" customWidth="1"/>
    <col min="13" max="13" width="10.1640625" style="2" bestFit="1" customWidth="1"/>
    <col min="14" max="16384" width="9.33203125" style="2"/>
  </cols>
  <sheetData>
    <row r="1" spans="1:13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3" ht="33.75">
      <c r="B2" s="29" t="s">
        <v>5</v>
      </c>
      <c r="C2" s="29" t="s">
        <v>5</v>
      </c>
      <c r="D2" s="8" t="s">
        <v>53</v>
      </c>
      <c r="E2" s="8" t="s">
        <v>58</v>
      </c>
      <c r="F2" s="8" t="s">
        <v>54</v>
      </c>
      <c r="G2" s="8" t="s">
        <v>55</v>
      </c>
      <c r="H2" s="8" t="s">
        <v>56</v>
      </c>
      <c r="I2" s="8" t="s">
        <v>57</v>
      </c>
      <c r="J2"/>
      <c r="K2"/>
      <c r="L2"/>
      <c r="M2"/>
    </row>
    <row r="3" spans="1:13">
      <c r="B3" s="29" t="s">
        <v>36</v>
      </c>
      <c r="C3" s="29" t="s">
        <v>5</v>
      </c>
      <c r="D3" s="30" t="s">
        <v>6</v>
      </c>
      <c r="E3" s="30" t="s">
        <v>6</v>
      </c>
      <c r="F3" s="30" t="s">
        <v>6</v>
      </c>
      <c r="G3" s="30" t="s">
        <v>6</v>
      </c>
      <c r="H3" s="30" t="s">
        <v>5</v>
      </c>
      <c r="I3" s="30" t="s">
        <v>5</v>
      </c>
      <c r="J3"/>
      <c r="K3"/>
      <c r="L3"/>
      <c r="M3"/>
    </row>
    <row r="4" spans="1:13">
      <c r="A4"/>
      <c r="B4" s="5" t="s">
        <v>37</v>
      </c>
      <c r="C4" s="5" t="s">
        <v>5</v>
      </c>
      <c r="D4" s="16">
        <v>4695.95</v>
      </c>
      <c r="E4" s="15">
        <v>496429</v>
      </c>
      <c r="F4" s="15">
        <v>496429</v>
      </c>
      <c r="G4" s="16">
        <v>437756.21</v>
      </c>
      <c r="H4" s="16">
        <v>9321.9946975585408</v>
      </c>
      <c r="I4" s="16">
        <v>88.181030922850994</v>
      </c>
      <c r="J4"/>
      <c r="K4"/>
      <c r="L4"/>
      <c r="M4"/>
    </row>
    <row r="5" spans="1:13">
      <c r="A5"/>
      <c r="B5" s="11" t="s">
        <v>38</v>
      </c>
      <c r="C5" s="14" t="s">
        <v>39</v>
      </c>
      <c r="D5" s="17">
        <v>4695.95</v>
      </c>
      <c r="E5" s="4">
        <v>496429</v>
      </c>
      <c r="F5" s="4">
        <v>496429</v>
      </c>
      <c r="G5" s="17">
        <v>437756.21</v>
      </c>
      <c r="H5" s="17">
        <v>9321.9946975585408</v>
      </c>
      <c r="I5" s="17">
        <v>88.181030922850994</v>
      </c>
      <c r="J5"/>
      <c r="K5"/>
      <c r="L5"/>
      <c r="M5"/>
    </row>
    <row r="6" spans="1:13">
      <c r="A6"/>
      <c r="B6"/>
      <c r="C6"/>
      <c r="D6"/>
      <c r="E6"/>
      <c r="F6"/>
      <c r="G6"/>
      <c r="H6"/>
      <c r="I6"/>
      <c r="J6"/>
      <c r="K6"/>
      <c r="L6"/>
      <c r="M6"/>
    </row>
    <row r="7" spans="1:13">
      <c r="A7"/>
      <c r="B7"/>
      <c r="C7"/>
      <c r="D7"/>
      <c r="E7"/>
      <c r="F7"/>
      <c r="G7"/>
      <c r="H7"/>
      <c r="I7"/>
      <c r="J7"/>
      <c r="K7"/>
      <c r="L7"/>
      <c r="M7"/>
    </row>
    <row r="8" spans="1:13">
      <c r="A8"/>
      <c r="B8"/>
      <c r="C8"/>
      <c r="D8"/>
      <c r="E8"/>
      <c r="F8"/>
      <c r="G8"/>
      <c r="H8"/>
      <c r="I8"/>
      <c r="J8"/>
      <c r="K8"/>
      <c r="L8"/>
      <c r="M8"/>
    </row>
    <row r="9" spans="1:13">
      <c r="A9"/>
      <c r="B9"/>
      <c r="C9"/>
      <c r="D9"/>
      <c r="E9"/>
      <c r="F9"/>
      <c r="G9"/>
      <c r="H9"/>
      <c r="I9"/>
      <c r="J9"/>
      <c r="K9"/>
      <c r="L9"/>
      <c r="M9"/>
    </row>
    <row r="10" spans="1:13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3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3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>
      <c r="A21"/>
      <c r="B21"/>
      <c r="C21"/>
      <c r="D21"/>
      <c r="E21"/>
      <c r="F21"/>
      <c r="G21"/>
      <c r="H21"/>
      <c r="I21"/>
      <c r="J21"/>
      <c r="K21"/>
      <c r="L21"/>
    </row>
    <row r="22" spans="1:13">
      <c r="A22"/>
      <c r="B22"/>
      <c r="C22"/>
      <c r="D22"/>
      <c r="E22"/>
      <c r="F22"/>
      <c r="G22"/>
      <c r="H22"/>
      <c r="I22"/>
      <c r="J22"/>
    </row>
    <row r="23" spans="1:13">
      <c r="A23"/>
      <c r="B23"/>
      <c r="C23"/>
      <c r="D23"/>
      <c r="E23"/>
      <c r="F23"/>
      <c r="G23"/>
      <c r="H23"/>
      <c r="I23"/>
      <c r="J23"/>
    </row>
    <row r="24" spans="1:13">
      <c r="A24"/>
      <c r="B24"/>
      <c r="C24"/>
      <c r="D24"/>
      <c r="E24"/>
      <c r="F24"/>
      <c r="G24"/>
      <c r="H24"/>
      <c r="I24"/>
      <c r="J24"/>
    </row>
    <row r="25" spans="1:13">
      <c r="A25"/>
      <c r="B25"/>
      <c r="C25"/>
      <c r="D25"/>
      <c r="E25"/>
      <c r="F25"/>
      <c r="G25"/>
      <c r="H25"/>
      <c r="I25"/>
      <c r="J25"/>
    </row>
    <row r="26" spans="1:13">
      <c r="A26"/>
      <c r="B26"/>
      <c r="C26"/>
      <c r="D26"/>
      <c r="E26"/>
      <c r="F26"/>
      <c r="G26"/>
      <c r="H26"/>
      <c r="I26"/>
      <c r="J26"/>
    </row>
    <row r="27" spans="1:13">
      <c r="A27"/>
      <c r="B27"/>
      <c r="C27"/>
      <c r="D27"/>
      <c r="E27"/>
      <c r="F27"/>
      <c r="G27"/>
      <c r="H27"/>
      <c r="I27"/>
      <c r="J27"/>
    </row>
    <row r="28" spans="1:13">
      <c r="A28"/>
      <c r="B28"/>
      <c r="C28"/>
      <c r="D28"/>
      <c r="E28"/>
      <c r="F28"/>
      <c r="G28"/>
      <c r="H28"/>
      <c r="I28"/>
      <c r="J28"/>
    </row>
    <row r="29" spans="1:13">
      <c r="A29"/>
      <c r="B29"/>
      <c r="C29"/>
      <c r="D29"/>
      <c r="E29"/>
      <c r="F29"/>
      <c r="G29"/>
      <c r="H29"/>
      <c r="I29"/>
      <c r="J29"/>
    </row>
    <row r="30" spans="1:13">
      <c r="A30"/>
      <c r="B30"/>
      <c r="C30"/>
      <c r="D30"/>
      <c r="E30"/>
      <c r="F30"/>
      <c r="G30"/>
      <c r="H30"/>
      <c r="I30"/>
      <c r="J30"/>
    </row>
    <row r="31" spans="1:13">
      <c r="A31"/>
      <c r="B31"/>
      <c r="C31"/>
      <c r="D31"/>
      <c r="E31"/>
      <c r="F31"/>
      <c r="G31"/>
      <c r="H31"/>
      <c r="I31"/>
      <c r="J31"/>
    </row>
    <row r="32" spans="1:13">
      <c r="A32"/>
      <c r="B32"/>
      <c r="C32"/>
      <c r="D32"/>
      <c r="E32"/>
      <c r="F32"/>
      <c r="G32"/>
      <c r="H32"/>
      <c r="I32"/>
      <c r="J32"/>
    </row>
    <row r="33" spans="1:10">
      <c r="A33"/>
      <c r="B33"/>
      <c r="C33"/>
      <c r="D33"/>
      <c r="E33"/>
      <c r="F33"/>
      <c r="G33"/>
      <c r="H33"/>
      <c r="I33"/>
      <c r="J33"/>
    </row>
    <row r="34" spans="1:10">
      <c r="B34"/>
      <c r="C34"/>
      <c r="D34"/>
      <c r="E34"/>
      <c r="F34"/>
      <c r="G34"/>
      <c r="H34"/>
      <c r="I34"/>
      <c r="J34"/>
    </row>
    <row r="35" spans="1:10">
      <c r="B35"/>
      <c r="C35"/>
      <c r="D35"/>
      <c r="E35"/>
      <c r="F35"/>
      <c r="G35"/>
      <c r="H35"/>
      <c r="I35"/>
      <c r="J35"/>
    </row>
    <row r="36" spans="1:10">
      <c r="B36"/>
      <c r="C36"/>
      <c r="D36"/>
      <c r="E36"/>
      <c r="F36"/>
      <c r="G36"/>
      <c r="H36"/>
      <c r="I36"/>
      <c r="J36"/>
    </row>
    <row r="37" spans="1:10">
      <c r="B37"/>
      <c r="C37"/>
      <c r="D37"/>
      <c r="E37"/>
      <c r="F37"/>
      <c r="G37"/>
      <c r="H37"/>
      <c r="I37"/>
      <c r="J37"/>
    </row>
    <row r="38" spans="1:10">
      <c r="B38"/>
      <c r="C38"/>
      <c r="D38"/>
      <c r="E38"/>
      <c r="F38"/>
      <c r="G38"/>
      <c r="H38"/>
      <c r="I38"/>
      <c r="J38"/>
    </row>
    <row r="39" spans="1:10">
      <c r="B39"/>
      <c r="C39"/>
      <c r="D39"/>
      <c r="E39"/>
      <c r="F39"/>
      <c r="G39"/>
      <c r="H39"/>
      <c r="I39"/>
      <c r="J39"/>
    </row>
    <row r="40" spans="1:10">
      <c r="B40"/>
      <c r="C40"/>
      <c r="D40"/>
      <c r="E40"/>
      <c r="F40"/>
      <c r="G40"/>
      <c r="H40"/>
      <c r="I40"/>
      <c r="J40"/>
    </row>
    <row r="41" spans="1:10">
      <c r="B41"/>
      <c r="C41"/>
      <c r="D41"/>
      <c r="E41"/>
      <c r="F41"/>
      <c r="G41"/>
      <c r="H41"/>
      <c r="I41"/>
      <c r="J41"/>
    </row>
    <row r="42" spans="1:10">
      <c r="B42"/>
      <c r="C42"/>
      <c r="D42"/>
      <c r="E42"/>
      <c r="F42"/>
      <c r="G42"/>
      <c r="H42"/>
      <c r="I42"/>
      <c r="J42"/>
    </row>
    <row r="43" spans="1:10">
      <c r="B43"/>
      <c r="C43"/>
      <c r="D43"/>
      <c r="E43"/>
      <c r="F43"/>
      <c r="G43"/>
      <c r="H43"/>
      <c r="I43"/>
      <c r="J43"/>
    </row>
    <row r="44" spans="1:10">
      <c r="B44"/>
      <c r="C44"/>
      <c r="D44"/>
      <c r="E44"/>
      <c r="F44"/>
      <c r="G44"/>
      <c r="H44"/>
      <c r="I44"/>
      <c r="J44"/>
    </row>
    <row r="45" spans="1:10">
      <c r="B45"/>
      <c r="C45"/>
      <c r="D45"/>
      <c r="E45"/>
      <c r="F45"/>
      <c r="G45"/>
      <c r="H45"/>
      <c r="I45"/>
      <c r="J45"/>
    </row>
    <row r="46" spans="1:10">
      <c r="B46"/>
      <c r="C46"/>
      <c r="D46"/>
      <c r="E46"/>
      <c r="F46"/>
      <c r="G46"/>
      <c r="H46"/>
      <c r="I46"/>
      <c r="J46"/>
    </row>
    <row r="47" spans="1:10">
      <c r="B47"/>
      <c r="C47"/>
      <c r="D47"/>
      <c r="E47"/>
      <c r="F47"/>
      <c r="G47"/>
      <c r="H47"/>
      <c r="I47"/>
      <c r="J47"/>
    </row>
    <row r="48" spans="1:10">
      <c r="B48"/>
      <c r="C48"/>
      <c r="D48"/>
      <c r="E48"/>
      <c r="F48"/>
      <c r="G48"/>
      <c r="H48"/>
      <c r="I48"/>
      <c r="J48"/>
    </row>
    <row r="49" spans="2:10">
      <c r="B49"/>
      <c r="C49"/>
      <c r="D49"/>
      <c r="E49"/>
      <c r="F49"/>
      <c r="G49"/>
      <c r="H49"/>
      <c r="I49"/>
      <c r="J49"/>
    </row>
    <row r="50" spans="2:10">
      <c r="B50"/>
      <c r="C50"/>
      <c r="D50"/>
      <c r="E50"/>
      <c r="F50"/>
      <c r="G50"/>
      <c r="H50"/>
      <c r="I50"/>
      <c r="J50"/>
    </row>
    <row r="51" spans="2:10">
      <c r="B51"/>
      <c r="C51"/>
      <c r="D51"/>
      <c r="E51"/>
      <c r="F51"/>
      <c r="G51"/>
      <c r="H51"/>
      <c r="I51"/>
      <c r="J51"/>
    </row>
    <row r="52" spans="2:10">
      <c r="B52"/>
      <c r="C52"/>
      <c r="D52"/>
      <c r="E52"/>
      <c r="F52"/>
      <c r="G52"/>
      <c r="H52"/>
      <c r="I52"/>
      <c r="J52"/>
    </row>
    <row r="53" spans="2:10">
      <c r="B53"/>
      <c r="C53"/>
      <c r="D53"/>
      <c r="E53"/>
      <c r="F53"/>
      <c r="G53"/>
      <c r="H53"/>
      <c r="I53"/>
      <c r="J53"/>
    </row>
    <row r="54" spans="2:10">
      <c r="B54"/>
      <c r="C54"/>
      <c r="D54"/>
      <c r="E54"/>
      <c r="F54"/>
      <c r="G54"/>
      <c r="H54"/>
      <c r="I54"/>
      <c r="J54"/>
    </row>
    <row r="55" spans="2:10">
      <c r="B55"/>
      <c r="C55"/>
      <c r="D55"/>
      <c r="E55"/>
      <c r="F55"/>
      <c r="G55"/>
      <c r="H55"/>
      <c r="I55"/>
      <c r="J55"/>
    </row>
    <row r="56" spans="2:10">
      <c r="B56"/>
      <c r="C56"/>
      <c r="D56"/>
      <c r="E56"/>
      <c r="F56"/>
      <c r="G56"/>
      <c r="H56"/>
      <c r="I56"/>
      <c r="J56"/>
    </row>
    <row r="57" spans="2:10">
      <c r="B57"/>
      <c r="C57"/>
      <c r="D57"/>
      <c r="E57"/>
      <c r="F57"/>
      <c r="G57"/>
      <c r="H57"/>
      <c r="I57"/>
      <c r="J57"/>
    </row>
    <row r="58" spans="2:10">
      <c r="B58"/>
      <c r="C58"/>
      <c r="D58"/>
      <c r="E58"/>
      <c r="F58"/>
      <c r="G58"/>
      <c r="H58"/>
      <c r="I58"/>
      <c r="J58"/>
    </row>
    <row r="59" spans="2:10">
      <c r="B59"/>
      <c r="C59"/>
      <c r="D59"/>
      <c r="E59"/>
      <c r="F59"/>
      <c r="G59"/>
      <c r="H59"/>
      <c r="I59"/>
      <c r="J59"/>
    </row>
    <row r="60" spans="2:10">
      <c r="B60"/>
      <c r="C60"/>
      <c r="D60"/>
      <c r="E60"/>
      <c r="F60"/>
      <c r="G60"/>
      <c r="H60"/>
      <c r="I60"/>
      <c r="J60"/>
    </row>
    <row r="61" spans="2:10">
      <c r="B61"/>
      <c r="C61"/>
      <c r="D61"/>
      <c r="E61"/>
      <c r="F61"/>
      <c r="G61"/>
      <c r="H61"/>
      <c r="I61"/>
      <c r="J61"/>
    </row>
    <row r="62" spans="2:10">
      <c r="B62"/>
      <c r="C62"/>
      <c r="D62"/>
      <c r="E62"/>
      <c r="F62"/>
      <c r="G62"/>
      <c r="H62"/>
      <c r="I62"/>
      <c r="J62"/>
    </row>
    <row r="63" spans="2:10">
      <c r="B63"/>
      <c r="C63"/>
      <c r="D63"/>
      <c r="E63"/>
      <c r="F63"/>
      <c r="G63"/>
      <c r="H63"/>
      <c r="I63"/>
      <c r="J63"/>
    </row>
    <row r="64" spans="2:10">
      <c r="B64"/>
      <c r="C64"/>
      <c r="D64"/>
      <c r="E64"/>
      <c r="F64"/>
      <c r="G64"/>
      <c r="H64"/>
      <c r="I64"/>
      <c r="J64"/>
    </row>
    <row r="65" spans="2:10">
      <c r="B65"/>
      <c r="C65"/>
      <c r="D65"/>
      <c r="E65"/>
      <c r="F65"/>
      <c r="G65"/>
      <c r="H65"/>
      <c r="I65"/>
      <c r="J65"/>
    </row>
    <row r="66" spans="2:10">
      <c r="B66"/>
      <c r="C66"/>
      <c r="D66"/>
      <c r="E66"/>
      <c r="F66"/>
      <c r="G66"/>
      <c r="H66"/>
      <c r="I66"/>
      <c r="J66"/>
    </row>
    <row r="67" spans="2:10">
      <c r="B67"/>
      <c r="C67"/>
      <c r="D67"/>
      <c r="E67"/>
      <c r="F67"/>
      <c r="G67"/>
      <c r="H67"/>
      <c r="I67"/>
      <c r="J67"/>
    </row>
    <row r="68" spans="2:10">
      <c r="B68"/>
      <c r="C68"/>
      <c r="D68"/>
      <c r="E68"/>
      <c r="F68"/>
      <c r="G68"/>
      <c r="H68"/>
      <c r="I68"/>
      <c r="J68"/>
    </row>
    <row r="69" spans="2:10">
      <c r="B69"/>
      <c r="C69"/>
      <c r="D69"/>
      <c r="E69"/>
      <c r="F69"/>
      <c r="G69"/>
      <c r="H69"/>
      <c r="I69"/>
      <c r="J69"/>
    </row>
    <row r="70" spans="2:10">
      <c r="B70"/>
      <c r="C70"/>
      <c r="D70"/>
      <c r="E70"/>
      <c r="F70"/>
      <c r="G70"/>
      <c r="H70"/>
      <c r="I70"/>
      <c r="J70"/>
    </row>
    <row r="71" spans="2:10">
      <c r="B71"/>
      <c r="C71"/>
      <c r="D71"/>
      <c r="E71"/>
      <c r="F71"/>
      <c r="G71"/>
      <c r="H71"/>
      <c r="I71"/>
      <c r="J71"/>
    </row>
    <row r="72" spans="2:10">
      <c r="B72"/>
      <c r="C72"/>
      <c r="D72"/>
      <c r="E72"/>
      <c r="F72"/>
      <c r="G72"/>
      <c r="H72"/>
      <c r="I72"/>
      <c r="J72"/>
    </row>
    <row r="73" spans="2:10">
      <c r="B73"/>
      <c r="C73"/>
      <c r="D73"/>
      <c r="E73"/>
      <c r="F73"/>
      <c r="G73"/>
      <c r="H73"/>
      <c r="I73"/>
      <c r="J73"/>
    </row>
    <row r="74" spans="2:10">
      <c r="B74"/>
      <c r="C74"/>
      <c r="D74"/>
      <c r="E74"/>
      <c r="F74"/>
      <c r="G74"/>
      <c r="H74"/>
      <c r="I74"/>
      <c r="J74"/>
    </row>
    <row r="75" spans="2:10">
      <c r="B75"/>
      <c r="C75"/>
      <c r="D75"/>
      <c r="E75"/>
      <c r="F75"/>
      <c r="G75"/>
      <c r="H75"/>
      <c r="I75"/>
      <c r="J75"/>
    </row>
    <row r="76" spans="2:10">
      <c r="B76"/>
      <c r="C76"/>
      <c r="D76"/>
      <c r="E76"/>
      <c r="F76"/>
      <c r="G76"/>
      <c r="H76"/>
      <c r="I76"/>
      <c r="J76"/>
    </row>
    <row r="77" spans="2:10">
      <c r="B77"/>
      <c r="C77"/>
      <c r="D77"/>
      <c r="E77"/>
      <c r="F77"/>
      <c r="G77"/>
      <c r="H77"/>
      <c r="I77"/>
      <c r="J77"/>
    </row>
    <row r="78" spans="2:10">
      <c r="B78"/>
      <c r="C78"/>
      <c r="D78"/>
      <c r="E78"/>
      <c r="F78"/>
      <c r="G78"/>
      <c r="H78"/>
      <c r="I78"/>
      <c r="J78"/>
    </row>
    <row r="79" spans="2:10">
      <c r="B79"/>
      <c r="C79"/>
      <c r="D79"/>
      <c r="E79"/>
      <c r="F79"/>
      <c r="G79"/>
      <c r="H79"/>
      <c r="I79"/>
      <c r="J79"/>
    </row>
    <row r="80" spans="2:10">
      <c r="B80"/>
      <c r="C80"/>
      <c r="D80"/>
      <c r="E80"/>
      <c r="F80"/>
      <c r="G80"/>
      <c r="H80"/>
      <c r="I80"/>
      <c r="J80"/>
    </row>
    <row r="81" spans="2:10">
      <c r="B81"/>
      <c r="C81"/>
      <c r="D81"/>
      <c r="E81"/>
      <c r="F81"/>
      <c r="G81"/>
      <c r="H81"/>
      <c r="I81"/>
      <c r="J81"/>
    </row>
    <row r="82" spans="2:10">
      <c r="B82"/>
      <c r="C82"/>
      <c r="D82"/>
      <c r="E82"/>
      <c r="F82"/>
      <c r="G82"/>
      <c r="H82"/>
      <c r="I82"/>
      <c r="J82"/>
    </row>
    <row r="83" spans="2:10">
      <c r="B83"/>
      <c r="C83"/>
      <c r="D83"/>
      <c r="E83"/>
      <c r="F83"/>
      <c r="G83"/>
      <c r="H83"/>
      <c r="I83"/>
      <c r="J83"/>
    </row>
    <row r="84" spans="2:10">
      <c r="B84"/>
      <c r="C84"/>
      <c r="D84"/>
      <c r="E84"/>
      <c r="F84"/>
      <c r="G84"/>
      <c r="H84"/>
      <c r="I84"/>
      <c r="J84"/>
    </row>
    <row r="85" spans="2:10">
      <c r="B85"/>
      <c r="C85"/>
      <c r="D85"/>
      <c r="E85"/>
      <c r="F85"/>
      <c r="G85"/>
      <c r="H85"/>
      <c r="I85"/>
      <c r="J85"/>
    </row>
    <row r="86" spans="2:10">
      <c r="B86"/>
      <c r="C86"/>
      <c r="D86"/>
      <c r="E86"/>
      <c r="F86"/>
      <c r="G86"/>
      <c r="H86"/>
      <c r="I86"/>
      <c r="J86"/>
    </row>
    <row r="87" spans="2:10">
      <c r="B87"/>
      <c r="C87"/>
      <c r="D87"/>
      <c r="E87"/>
      <c r="F87"/>
      <c r="G87"/>
      <c r="H87"/>
      <c r="I87"/>
      <c r="J87"/>
    </row>
    <row r="88" spans="2:10">
      <c r="B88"/>
      <c r="C88"/>
      <c r="D88"/>
      <c r="E88"/>
      <c r="F88"/>
      <c r="G88"/>
      <c r="H88"/>
      <c r="I88"/>
      <c r="J88"/>
    </row>
    <row r="89" spans="2:10">
      <c r="B89"/>
      <c r="C89"/>
      <c r="D89"/>
      <c r="E89"/>
      <c r="F89"/>
      <c r="G89"/>
      <c r="H89"/>
      <c r="I89"/>
      <c r="J89"/>
    </row>
    <row r="90" spans="2:10">
      <c r="B90"/>
      <c r="C90"/>
      <c r="D90"/>
      <c r="E90"/>
      <c r="F90"/>
      <c r="G90"/>
      <c r="H90"/>
      <c r="I90"/>
      <c r="J90"/>
    </row>
    <row r="91" spans="2:10">
      <c r="B91"/>
      <c r="C91"/>
      <c r="D91"/>
      <c r="E91"/>
      <c r="F91"/>
      <c r="G91"/>
      <c r="H91"/>
      <c r="I91"/>
      <c r="J91"/>
    </row>
    <row r="92" spans="2:10">
      <c r="B92"/>
      <c r="C92"/>
      <c r="D92"/>
      <c r="E92"/>
      <c r="F92"/>
      <c r="G92"/>
      <c r="H92"/>
      <c r="I92"/>
      <c r="J92"/>
    </row>
    <row r="93" spans="2:10">
      <c r="B93"/>
      <c r="C93"/>
      <c r="D93"/>
      <c r="E93"/>
      <c r="F93"/>
      <c r="G93"/>
      <c r="H93"/>
      <c r="I93"/>
      <c r="J93"/>
    </row>
    <row r="94" spans="2:10">
      <c r="B94"/>
      <c r="C94"/>
      <c r="D94"/>
      <c r="E94"/>
      <c r="F94"/>
      <c r="G94"/>
      <c r="H94"/>
      <c r="I94"/>
      <c r="J94"/>
    </row>
    <row r="95" spans="2:10">
      <c r="B95"/>
      <c r="C95"/>
      <c r="D95"/>
      <c r="E95"/>
      <c r="F95"/>
      <c r="G95"/>
      <c r="H95"/>
      <c r="I95"/>
      <c r="J95"/>
    </row>
    <row r="96" spans="2:10">
      <c r="B96"/>
      <c r="C96"/>
      <c r="D96"/>
      <c r="E96"/>
      <c r="F96"/>
      <c r="G96"/>
      <c r="H96"/>
      <c r="I96"/>
      <c r="J96"/>
    </row>
    <row r="97" spans="2:10">
      <c r="B97"/>
      <c r="C97"/>
      <c r="D97"/>
      <c r="E97"/>
      <c r="F97"/>
      <c r="G97"/>
      <c r="H97"/>
      <c r="I97"/>
      <c r="J97"/>
    </row>
    <row r="98" spans="2:10">
      <c r="B98"/>
      <c r="C98"/>
      <c r="D98"/>
      <c r="E98"/>
      <c r="F98"/>
      <c r="G98"/>
      <c r="H98"/>
      <c r="I98"/>
      <c r="J98"/>
    </row>
    <row r="99" spans="2:10">
      <c r="B99"/>
      <c r="C99"/>
      <c r="D99"/>
      <c r="E99"/>
      <c r="F99"/>
      <c r="G99"/>
      <c r="H99"/>
      <c r="I99"/>
      <c r="J99"/>
    </row>
    <row r="100" spans="2:10">
      <c r="B100"/>
      <c r="C100"/>
      <c r="D100"/>
      <c r="E100"/>
      <c r="F100"/>
      <c r="G100"/>
      <c r="H100"/>
      <c r="I100"/>
      <c r="J100"/>
    </row>
    <row r="101" spans="2:10">
      <c r="B101"/>
      <c r="C101"/>
      <c r="D101"/>
      <c r="E101"/>
      <c r="F101"/>
      <c r="G101"/>
      <c r="H101"/>
      <c r="I101"/>
      <c r="J101"/>
    </row>
    <row r="102" spans="2:10">
      <c r="B102"/>
      <c r="C102"/>
      <c r="D102"/>
      <c r="E102"/>
      <c r="F102"/>
      <c r="G102"/>
      <c r="H102"/>
      <c r="I102"/>
      <c r="J102"/>
    </row>
    <row r="103" spans="2:10">
      <c r="B103"/>
      <c r="C103"/>
      <c r="D103"/>
      <c r="E103"/>
      <c r="F103"/>
      <c r="G103"/>
      <c r="H103"/>
      <c r="I103"/>
      <c r="J103"/>
    </row>
    <row r="104" spans="2:10">
      <c r="B104"/>
      <c r="C104"/>
      <c r="D104"/>
      <c r="E104"/>
      <c r="F104"/>
      <c r="G104"/>
      <c r="H104"/>
      <c r="I104"/>
      <c r="J104"/>
    </row>
    <row r="105" spans="2:10">
      <c r="B105"/>
      <c r="C105"/>
      <c r="D105"/>
      <c r="E105"/>
      <c r="F105"/>
      <c r="G105"/>
      <c r="H105"/>
      <c r="I105"/>
      <c r="J105"/>
    </row>
    <row r="106" spans="2:10">
      <c r="B106"/>
      <c r="C106"/>
      <c r="D106"/>
      <c r="E106"/>
      <c r="F106"/>
      <c r="G106"/>
      <c r="H106"/>
      <c r="I106"/>
      <c r="J106"/>
    </row>
    <row r="107" spans="2:10">
      <c r="B107"/>
      <c r="C107"/>
      <c r="D107"/>
      <c r="E107"/>
      <c r="F107"/>
      <c r="G107"/>
      <c r="H107"/>
      <c r="I107"/>
      <c r="J107"/>
    </row>
    <row r="108" spans="2:10">
      <c r="B108"/>
      <c r="C108"/>
      <c r="D108"/>
      <c r="E108"/>
      <c r="F108"/>
      <c r="G108"/>
      <c r="H108"/>
      <c r="I108"/>
      <c r="J108"/>
    </row>
    <row r="109" spans="2:10">
      <c r="B109"/>
      <c r="C109"/>
      <c r="D109"/>
      <c r="E109"/>
      <c r="F109"/>
      <c r="G109"/>
      <c r="H109"/>
      <c r="I109"/>
      <c r="J109"/>
    </row>
    <row r="110" spans="2:10">
      <c r="B110"/>
      <c r="C110"/>
      <c r="D110"/>
      <c r="E110"/>
      <c r="F110"/>
      <c r="G110"/>
      <c r="H110"/>
      <c r="I110"/>
      <c r="J110"/>
    </row>
    <row r="111" spans="2:10">
      <c r="B111"/>
      <c r="C111"/>
      <c r="D111"/>
      <c r="E111"/>
      <c r="F111"/>
      <c r="G111"/>
      <c r="H111"/>
      <c r="I111"/>
      <c r="J111"/>
    </row>
    <row r="112" spans="2:10">
      <c r="B112"/>
      <c r="C112"/>
      <c r="D112"/>
      <c r="E112"/>
      <c r="F112"/>
      <c r="G112"/>
      <c r="H112"/>
      <c r="I112"/>
      <c r="J112"/>
    </row>
    <row r="113" spans="2:10">
      <c r="B113"/>
      <c r="C113"/>
      <c r="D113"/>
      <c r="E113"/>
      <c r="F113"/>
      <c r="G113"/>
      <c r="H113"/>
      <c r="I113"/>
      <c r="J113"/>
    </row>
    <row r="114" spans="2:10">
      <c r="B114"/>
      <c r="C114"/>
      <c r="D114"/>
      <c r="E114"/>
      <c r="F114"/>
      <c r="G114"/>
      <c r="H114"/>
      <c r="I114"/>
      <c r="J114"/>
    </row>
    <row r="115" spans="2:10">
      <c r="B115"/>
      <c r="C115"/>
      <c r="D115"/>
      <c r="E115"/>
      <c r="F115"/>
      <c r="G115"/>
      <c r="H115"/>
      <c r="I115"/>
      <c r="J115"/>
    </row>
    <row r="116" spans="2:10">
      <c r="B116"/>
      <c r="C116"/>
      <c r="D116"/>
      <c r="E116"/>
      <c r="F116"/>
      <c r="G116"/>
      <c r="H116"/>
      <c r="I116"/>
      <c r="J116"/>
    </row>
    <row r="117" spans="2:10">
      <c r="B117"/>
      <c r="C117"/>
      <c r="D117"/>
      <c r="E117"/>
      <c r="F117"/>
      <c r="G117"/>
      <c r="H117"/>
      <c r="I117"/>
      <c r="J117"/>
    </row>
    <row r="118" spans="2:10">
      <c r="B118"/>
      <c r="C118"/>
      <c r="D118"/>
      <c r="E118"/>
      <c r="F118"/>
      <c r="G118"/>
      <c r="H118"/>
      <c r="I118"/>
      <c r="J118"/>
    </row>
    <row r="119" spans="2:10">
      <c r="B119"/>
      <c r="C119"/>
      <c r="D119"/>
      <c r="E119"/>
      <c r="F119"/>
      <c r="G119"/>
      <c r="H119"/>
      <c r="I119"/>
      <c r="J119"/>
    </row>
    <row r="120" spans="2:10">
      <c r="B120"/>
      <c r="C120"/>
      <c r="D120"/>
      <c r="E120"/>
      <c r="F120"/>
      <c r="G120"/>
      <c r="H120"/>
      <c r="I120"/>
      <c r="J120"/>
    </row>
    <row r="121" spans="2:10">
      <c r="B121"/>
      <c r="C121"/>
      <c r="D121"/>
      <c r="E121"/>
      <c r="F121"/>
      <c r="G121"/>
      <c r="H121"/>
      <c r="I121"/>
      <c r="J121"/>
    </row>
    <row r="122" spans="2:10">
      <c r="B122"/>
      <c r="C122"/>
      <c r="D122"/>
      <c r="E122"/>
      <c r="F122"/>
      <c r="G122"/>
      <c r="H122"/>
      <c r="I122"/>
      <c r="J122"/>
    </row>
    <row r="123" spans="2:10">
      <c r="B123"/>
      <c r="C123"/>
      <c r="D123"/>
      <c r="E123"/>
      <c r="F123"/>
      <c r="G123"/>
      <c r="H123"/>
      <c r="I123"/>
      <c r="J123"/>
    </row>
    <row r="124" spans="2:10">
      <c r="B124"/>
      <c r="C124"/>
      <c r="D124"/>
      <c r="E124"/>
      <c r="F124"/>
      <c r="G124"/>
      <c r="H124"/>
      <c r="I124"/>
      <c r="J124"/>
    </row>
    <row r="125" spans="2:10">
      <c r="B125"/>
      <c r="C125"/>
      <c r="D125"/>
      <c r="E125"/>
      <c r="F125"/>
      <c r="G125"/>
      <c r="H125"/>
      <c r="I125"/>
      <c r="J125"/>
    </row>
    <row r="126" spans="2:10">
      <c r="B126"/>
      <c r="C126"/>
      <c r="D126"/>
      <c r="E126"/>
      <c r="F126"/>
      <c r="G126"/>
      <c r="H126"/>
      <c r="I126"/>
      <c r="J126"/>
    </row>
    <row r="127" spans="2:10">
      <c r="B127"/>
      <c r="C127"/>
      <c r="D127"/>
      <c r="E127"/>
      <c r="F127"/>
      <c r="G127"/>
      <c r="H127"/>
      <c r="I127"/>
      <c r="J127"/>
    </row>
    <row r="128" spans="2:10">
      <c r="B128"/>
      <c r="C128"/>
      <c r="D128"/>
      <c r="E128"/>
      <c r="F128"/>
      <c r="G128"/>
      <c r="H128"/>
      <c r="I128"/>
      <c r="J128"/>
    </row>
    <row r="129" spans="2:10">
      <c r="B129"/>
      <c r="C129"/>
      <c r="D129"/>
      <c r="E129"/>
      <c r="F129"/>
      <c r="G129"/>
      <c r="H129"/>
      <c r="I129"/>
      <c r="J129"/>
    </row>
    <row r="130" spans="2:10">
      <c r="B130"/>
      <c r="C130"/>
      <c r="D130"/>
      <c r="E130"/>
      <c r="F130"/>
      <c r="G130"/>
      <c r="H130"/>
      <c r="I130"/>
      <c r="J130"/>
    </row>
    <row r="131" spans="2:10">
      <c r="B131"/>
      <c r="C131"/>
      <c r="D131"/>
      <c r="E131"/>
      <c r="F131"/>
      <c r="G131"/>
      <c r="H131"/>
      <c r="I131"/>
      <c r="J131"/>
    </row>
    <row r="132" spans="2:10">
      <c r="B132"/>
      <c r="C132"/>
      <c r="D132"/>
      <c r="E132"/>
      <c r="F132"/>
      <c r="G132"/>
      <c r="H132"/>
      <c r="I132"/>
      <c r="J132"/>
    </row>
    <row r="133" spans="2:10">
      <c r="B133"/>
      <c r="C133"/>
      <c r="D133"/>
      <c r="E133"/>
      <c r="F133"/>
      <c r="G133"/>
      <c r="H133"/>
      <c r="I133"/>
      <c r="J133"/>
    </row>
    <row r="134" spans="2:10">
      <c r="B134"/>
      <c r="C134"/>
      <c r="D134"/>
      <c r="E134"/>
      <c r="F134"/>
      <c r="G134"/>
      <c r="H134"/>
      <c r="I134"/>
      <c r="J134"/>
    </row>
    <row r="135" spans="2:10">
      <c r="B135"/>
      <c r="C135"/>
      <c r="D135"/>
      <c r="E135"/>
      <c r="F135"/>
      <c r="G135"/>
      <c r="H135"/>
      <c r="I135"/>
      <c r="J135"/>
    </row>
    <row r="136" spans="2:10">
      <c r="B136"/>
      <c r="C136"/>
      <c r="D136"/>
      <c r="E136"/>
      <c r="F136"/>
      <c r="G136"/>
      <c r="H136"/>
      <c r="I136"/>
      <c r="J136"/>
    </row>
    <row r="137" spans="2:10">
      <c r="B137"/>
      <c r="C137"/>
      <c r="D137"/>
      <c r="E137"/>
      <c r="F137"/>
      <c r="G137"/>
      <c r="H137"/>
      <c r="I137"/>
      <c r="J137"/>
    </row>
    <row r="138" spans="2:10">
      <c r="B138"/>
      <c r="C138"/>
      <c r="D138"/>
      <c r="E138"/>
      <c r="F138"/>
      <c r="G138"/>
      <c r="H138"/>
      <c r="I138"/>
      <c r="J138"/>
    </row>
    <row r="139" spans="2:10">
      <c r="B139"/>
      <c r="C139"/>
      <c r="D139"/>
      <c r="E139"/>
      <c r="F139"/>
      <c r="G139"/>
      <c r="H139"/>
      <c r="I139"/>
      <c r="J139"/>
    </row>
    <row r="140" spans="2:10">
      <c r="B140"/>
      <c r="C140"/>
      <c r="D140"/>
      <c r="E140"/>
      <c r="F140"/>
      <c r="G140"/>
      <c r="H140"/>
      <c r="I140"/>
      <c r="J140"/>
    </row>
    <row r="141" spans="2:10">
      <c r="B141"/>
      <c r="C141"/>
      <c r="D141"/>
      <c r="E141"/>
      <c r="F141"/>
      <c r="G141"/>
      <c r="H141"/>
      <c r="I141"/>
      <c r="J141"/>
    </row>
    <row r="142" spans="2:10">
      <c r="B142"/>
      <c r="C142"/>
      <c r="D142"/>
      <c r="E142"/>
      <c r="F142"/>
      <c r="G142"/>
      <c r="H142"/>
      <c r="I142"/>
      <c r="J142"/>
    </row>
    <row r="143" spans="2:10">
      <c r="B143"/>
      <c r="C143"/>
      <c r="D143"/>
      <c r="E143"/>
      <c r="F143"/>
      <c r="G143"/>
      <c r="H143"/>
      <c r="I143"/>
      <c r="J143"/>
    </row>
    <row r="144" spans="2:10">
      <c r="B144"/>
      <c r="C144"/>
      <c r="D144"/>
      <c r="E144"/>
      <c r="F144"/>
      <c r="G144"/>
      <c r="H144"/>
      <c r="I144"/>
      <c r="J144"/>
    </row>
    <row r="145" spans="2:10">
      <c r="B145"/>
      <c r="C145"/>
      <c r="D145"/>
      <c r="E145"/>
      <c r="F145"/>
      <c r="G145"/>
      <c r="H145"/>
      <c r="I145"/>
      <c r="J145"/>
    </row>
    <row r="146" spans="2:10">
      <c r="B146"/>
      <c r="C146"/>
      <c r="D146"/>
      <c r="E146"/>
      <c r="F146"/>
      <c r="G146"/>
      <c r="H146"/>
      <c r="I146"/>
      <c r="J146"/>
    </row>
    <row r="147" spans="2:10">
      <c r="B147"/>
      <c r="C147"/>
      <c r="D147"/>
      <c r="E147"/>
      <c r="F147"/>
      <c r="G147"/>
      <c r="H147"/>
      <c r="I147"/>
      <c r="J147"/>
    </row>
    <row r="148" spans="2:10">
      <c r="B148"/>
      <c r="C148"/>
      <c r="D148"/>
      <c r="E148"/>
      <c r="F148"/>
      <c r="G148"/>
      <c r="H148"/>
      <c r="I148"/>
      <c r="J148"/>
    </row>
    <row r="149" spans="2:10">
      <c r="B149"/>
      <c r="C149"/>
      <c r="D149"/>
      <c r="E149"/>
      <c r="F149"/>
      <c r="G149"/>
      <c r="H149"/>
      <c r="I149"/>
      <c r="J149"/>
    </row>
    <row r="150" spans="2:10">
      <c r="B150"/>
      <c r="C150"/>
      <c r="D150"/>
      <c r="E150"/>
      <c r="F150"/>
      <c r="G150"/>
      <c r="H150"/>
      <c r="I150"/>
      <c r="J150"/>
    </row>
    <row r="151" spans="2:10">
      <c r="B151"/>
      <c r="C151"/>
      <c r="D151"/>
      <c r="E151"/>
      <c r="F151"/>
      <c r="G151"/>
      <c r="H151"/>
      <c r="I151"/>
      <c r="J151"/>
    </row>
    <row r="152" spans="2:10">
      <c r="B152"/>
      <c r="C152"/>
      <c r="D152"/>
      <c r="E152"/>
      <c r="F152"/>
      <c r="G152"/>
      <c r="H152"/>
      <c r="I152"/>
      <c r="J152"/>
    </row>
    <row r="153" spans="2:10">
      <c r="B153"/>
      <c r="C153"/>
      <c r="D153"/>
      <c r="E153"/>
      <c r="F153"/>
      <c r="G153"/>
      <c r="H153"/>
      <c r="I153"/>
      <c r="J153"/>
    </row>
    <row r="154" spans="2:10">
      <c r="B154"/>
      <c r="C154"/>
      <c r="D154"/>
      <c r="E154"/>
      <c r="F154"/>
      <c r="G154"/>
      <c r="H154"/>
      <c r="I154"/>
      <c r="J154"/>
    </row>
    <row r="155" spans="2:10">
      <c r="B155"/>
      <c r="C155"/>
      <c r="D155"/>
      <c r="E155"/>
      <c r="F155"/>
      <c r="G155"/>
      <c r="H155"/>
      <c r="I155"/>
      <c r="J155"/>
    </row>
    <row r="156" spans="2:10">
      <c r="B156"/>
      <c r="C156"/>
      <c r="D156"/>
      <c r="E156"/>
      <c r="F156"/>
      <c r="G156"/>
      <c r="H156"/>
      <c r="I156"/>
      <c r="J156"/>
    </row>
    <row r="157" spans="2:10">
      <c r="B157"/>
      <c r="C157"/>
      <c r="D157"/>
      <c r="E157"/>
      <c r="F157"/>
      <c r="G157"/>
      <c r="H157"/>
      <c r="I157"/>
      <c r="J157"/>
    </row>
    <row r="158" spans="2:10">
      <c r="B158"/>
      <c r="C158"/>
      <c r="D158"/>
      <c r="E158"/>
      <c r="F158"/>
      <c r="G158"/>
      <c r="H158"/>
      <c r="I158"/>
      <c r="J158"/>
    </row>
    <row r="159" spans="2:10">
      <c r="B159"/>
      <c r="C159"/>
      <c r="D159"/>
      <c r="E159"/>
      <c r="F159"/>
      <c r="G159"/>
      <c r="H159"/>
      <c r="I159"/>
      <c r="J159"/>
    </row>
    <row r="160" spans="2:10">
      <c r="B160"/>
      <c r="C160"/>
      <c r="D160"/>
      <c r="E160"/>
      <c r="F160"/>
      <c r="G160"/>
      <c r="H160"/>
      <c r="I160"/>
      <c r="J160"/>
    </row>
    <row r="161" spans="2:10">
      <c r="B161"/>
      <c r="C161"/>
      <c r="D161"/>
      <c r="E161"/>
      <c r="F161"/>
      <c r="G161"/>
      <c r="H161"/>
      <c r="I161"/>
      <c r="J161"/>
    </row>
    <row r="162" spans="2:10">
      <c r="B162"/>
      <c r="C162"/>
      <c r="D162"/>
      <c r="E162"/>
      <c r="F162"/>
      <c r="G162"/>
      <c r="H162"/>
      <c r="I162"/>
      <c r="J162"/>
    </row>
    <row r="163" spans="2:10">
      <c r="B163"/>
      <c r="C163"/>
      <c r="D163"/>
      <c r="E163"/>
      <c r="F163"/>
      <c r="G163"/>
      <c r="H163"/>
      <c r="I163"/>
      <c r="J163"/>
    </row>
    <row r="164" spans="2:10">
      <c r="B164"/>
      <c r="C164"/>
      <c r="D164"/>
      <c r="E164"/>
      <c r="F164"/>
      <c r="G164"/>
      <c r="H164"/>
      <c r="I164"/>
      <c r="J164"/>
    </row>
    <row r="165" spans="2:10">
      <c r="B165"/>
      <c r="C165"/>
      <c r="D165"/>
      <c r="E165"/>
      <c r="F165"/>
      <c r="G165"/>
      <c r="H165"/>
      <c r="I165"/>
      <c r="J165"/>
    </row>
    <row r="166" spans="2:10">
      <c r="B166"/>
      <c r="C166"/>
      <c r="D166"/>
      <c r="E166"/>
      <c r="F166"/>
      <c r="G166"/>
      <c r="H166"/>
      <c r="I166"/>
      <c r="J166"/>
    </row>
    <row r="167" spans="2:10">
      <c r="B167"/>
      <c r="C167"/>
      <c r="D167"/>
      <c r="E167"/>
      <c r="F167"/>
      <c r="G167"/>
      <c r="H167"/>
      <c r="I167"/>
      <c r="J167"/>
    </row>
    <row r="168" spans="2:10">
      <c r="B168"/>
      <c r="C168"/>
      <c r="D168"/>
      <c r="E168"/>
      <c r="F168"/>
      <c r="G168"/>
      <c r="H168"/>
      <c r="I168"/>
      <c r="J168"/>
    </row>
    <row r="169" spans="2:10">
      <c r="B169"/>
      <c r="C169"/>
      <c r="D169"/>
      <c r="E169"/>
      <c r="F169"/>
      <c r="G169"/>
      <c r="H169"/>
      <c r="I169"/>
      <c r="J169"/>
    </row>
    <row r="170" spans="2:10">
      <c r="B170"/>
      <c r="C170"/>
      <c r="D170"/>
      <c r="E170"/>
      <c r="F170"/>
      <c r="G170"/>
      <c r="H170"/>
      <c r="I170"/>
      <c r="J170"/>
    </row>
    <row r="171" spans="2:10">
      <c r="B171"/>
      <c r="C171"/>
      <c r="D171"/>
      <c r="E171"/>
      <c r="F171"/>
      <c r="G171"/>
      <c r="H171"/>
      <c r="I171"/>
      <c r="J171"/>
    </row>
    <row r="172" spans="2:10">
      <c r="B172"/>
      <c r="C172"/>
      <c r="D172"/>
      <c r="E172"/>
      <c r="F172"/>
      <c r="G172"/>
      <c r="H172"/>
      <c r="I172"/>
      <c r="J172"/>
    </row>
    <row r="173" spans="2:10">
      <c r="B173"/>
      <c r="C173"/>
      <c r="D173"/>
      <c r="E173"/>
      <c r="F173"/>
      <c r="G173"/>
      <c r="H173"/>
      <c r="I173"/>
      <c r="J173"/>
    </row>
    <row r="174" spans="2:10">
      <c r="B174"/>
      <c r="C174"/>
      <c r="D174"/>
      <c r="E174"/>
      <c r="F174"/>
      <c r="G174"/>
      <c r="H174"/>
      <c r="I174"/>
      <c r="J174"/>
    </row>
    <row r="175" spans="2:10">
      <c r="B175"/>
      <c r="C175"/>
      <c r="D175"/>
      <c r="E175"/>
      <c r="F175"/>
      <c r="G175"/>
      <c r="H175"/>
      <c r="I175"/>
      <c r="J175"/>
    </row>
    <row r="176" spans="2:10">
      <c r="B176"/>
      <c r="C176"/>
      <c r="D176"/>
      <c r="E176"/>
      <c r="F176"/>
      <c r="G176"/>
      <c r="H176"/>
      <c r="I176"/>
      <c r="J176"/>
    </row>
    <row r="177" spans="2:10">
      <c r="B177"/>
      <c r="C177"/>
      <c r="D177"/>
      <c r="E177"/>
      <c r="F177"/>
      <c r="G177"/>
      <c r="H177"/>
      <c r="I177"/>
      <c r="J177"/>
    </row>
    <row r="178" spans="2:10">
      <c r="B178"/>
      <c r="C178"/>
      <c r="D178"/>
      <c r="E178"/>
      <c r="F178"/>
      <c r="G178"/>
      <c r="H178"/>
      <c r="I178"/>
      <c r="J178"/>
    </row>
    <row r="179" spans="2:10">
      <c r="B179"/>
      <c r="C179"/>
      <c r="D179"/>
      <c r="E179"/>
      <c r="F179"/>
      <c r="G179"/>
      <c r="H179"/>
      <c r="I179"/>
      <c r="J179"/>
    </row>
    <row r="180" spans="2:10">
      <c r="B180"/>
      <c r="C180"/>
      <c r="D180"/>
      <c r="E180"/>
      <c r="F180"/>
      <c r="G180"/>
      <c r="H180"/>
      <c r="I180"/>
      <c r="J180"/>
    </row>
    <row r="181" spans="2:10">
      <c r="B181"/>
      <c r="C181"/>
      <c r="D181"/>
      <c r="E181"/>
      <c r="F181"/>
      <c r="G181"/>
      <c r="H181"/>
      <c r="I181"/>
      <c r="J181"/>
    </row>
    <row r="182" spans="2:10">
      <c r="B182"/>
      <c r="C182"/>
      <c r="D182"/>
      <c r="E182"/>
      <c r="F182"/>
      <c r="G182"/>
      <c r="H182"/>
      <c r="I182"/>
      <c r="J182"/>
    </row>
    <row r="183" spans="2:10">
      <c r="B183"/>
      <c r="C183"/>
      <c r="D183"/>
      <c r="E183"/>
      <c r="F183"/>
      <c r="G183"/>
      <c r="H183"/>
      <c r="I183"/>
      <c r="J183"/>
    </row>
    <row r="184" spans="2:10">
      <c r="B184"/>
      <c r="C184"/>
      <c r="D184"/>
      <c r="E184"/>
      <c r="F184"/>
      <c r="G184"/>
      <c r="H184"/>
      <c r="I184"/>
      <c r="J184"/>
    </row>
    <row r="185" spans="2:10">
      <c r="B185"/>
      <c r="C185"/>
      <c r="D185"/>
      <c r="E185"/>
      <c r="F185"/>
      <c r="G185"/>
      <c r="H185"/>
      <c r="I185"/>
      <c r="J185"/>
    </row>
    <row r="186" spans="2:10">
      <c r="B186"/>
      <c r="C186"/>
      <c r="D186"/>
      <c r="E186"/>
      <c r="F186"/>
      <c r="G186"/>
      <c r="H186"/>
      <c r="I186"/>
      <c r="J186"/>
    </row>
    <row r="187" spans="2:10">
      <c r="B187"/>
      <c r="C187"/>
      <c r="D187"/>
      <c r="E187"/>
      <c r="F187"/>
      <c r="G187"/>
      <c r="H187"/>
      <c r="I187"/>
      <c r="J187"/>
    </row>
    <row r="188" spans="2:10">
      <c r="B188"/>
      <c r="C188"/>
      <c r="D188"/>
      <c r="E188"/>
      <c r="F188"/>
      <c r="G188"/>
      <c r="H188"/>
      <c r="I188"/>
      <c r="J188"/>
    </row>
    <row r="189" spans="2:10">
      <c r="B189"/>
      <c r="C189"/>
      <c r="D189"/>
      <c r="E189"/>
      <c r="F189"/>
      <c r="G189"/>
      <c r="H189"/>
      <c r="I189"/>
      <c r="J189"/>
    </row>
    <row r="190" spans="2:10">
      <c r="B190"/>
      <c r="C190"/>
      <c r="D190"/>
      <c r="E190"/>
      <c r="F190"/>
      <c r="G190"/>
      <c r="H190"/>
      <c r="I190"/>
      <c r="J190"/>
    </row>
    <row r="191" spans="2:10">
      <c r="B191"/>
      <c r="C191"/>
      <c r="D191"/>
      <c r="E191"/>
      <c r="F191"/>
      <c r="G191"/>
      <c r="H191"/>
      <c r="I191"/>
      <c r="J191"/>
    </row>
    <row r="192" spans="2:10">
      <c r="B192"/>
      <c r="C192"/>
      <c r="D192"/>
      <c r="E192"/>
      <c r="F192"/>
      <c r="G192"/>
      <c r="H192"/>
      <c r="I192"/>
      <c r="J192"/>
    </row>
    <row r="193" spans="2:10">
      <c r="B193"/>
      <c r="C193"/>
      <c r="D193"/>
      <c r="E193"/>
      <c r="F193"/>
      <c r="G193"/>
      <c r="H193"/>
      <c r="I193"/>
      <c r="J193"/>
    </row>
    <row r="194" spans="2:10">
      <c r="B194"/>
      <c r="C194"/>
      <c r="D194"/>
      <c r="E194"/>
      <c r="F194"/>
      <c r="G194"/>
      <c r="H194"/>
      <c r="I194"/>
      <c r="J194"/>
    </row>
    <row r="195" spans="2:10">
      <c r="B195"/>
      <c r="C195"/>
      <c r="D195"/>
      <c r="E195"/>
      <c r="F195"/>
      <c r="G195"/>
      <c r="H195"/>
      <c r="I195"/>
      <c r="J195"/>
    </row>
    <row r="196" spans="2:10">
      <c r="B196"/>
      <c r="C196"/>
      <c r="D196"/>
      <c r="E196"/>
      <c r="F196"/>
      <c r="G196"/>
      <c r="H196"/>
      <c r="I196"/>
      <c r="J196"/>
    </row>
    <row r="197" spans="2:10">
      <c r="B197"/>
      <c r="C197"/>
      <c r="D197"/>
      <c r="E197"/>
      <c r="F197"/>
      <c r="G197"/>
      <c r="H197"/>
      <c r="I197"/>
      <c r="J197"/>
    </row>
    <row r="198" spans="2:10">
      <c r="B198"/>
      <c r="C198"/>
      <c r="D198"/>
      <c r="E198"/>
      <c r="F198"/>
      <c r="G198"/>
      <c r="H198"/>
      <c r="I198"/>
      <c r="J198"/>
    </row>
    <row r="199" spans="2:10">
      <c r="B199"/>
      <c r="C199"/>
      <c r="D199"/>
      <c r="E199"/>
      <c r="F199"/>
      <c r="G199"/>
      <c r="H199"/>
      <c r="I199"/>
      <c r="J199"/>
    </row>
    <row r="200" spans="2:10">
      <c r="B200"/>
      <c r="C200"/>
      <c r="D200"/>
      <c r="E200"/>
      <c r="F200"/>
      <c r="G200"/>
      <c r="H200"/>
      <c r="I200"/>
      <c r="J200"/>
    </row>
    <row r="201" spans="2:10">
      <c r="B201"/>
      <c r="C201"/>
      <c r="D201"/>
      <c r="E201"/>
      <c r="F201"/>
      <c r="G201"/>
      <c r="H201"/>
      <c r="I201"/>
      <c r="J201"/>
    </row>
    <row r="202" spans="2:10">
      <c r="B202"/>
      <c r="C202"/>
      <c r="D202"/>
      <c r="E202"/>
      <c r="F202"/>
      <c r="G202"/>
      <c r="H202"/>
      <c r="I202"/>
      <c r="J202"/>
    </row>
    <row r="203" spans="2:10">
      <c r="B203"/>
      <c r="C203"/>
      <c r="D203"/>
      <c r="E203"/>
      <c r="F203"/>
      <c r="G203"/>
      <c r="H203"/>
      <c r="I203"/>
      <c r="J203"/>
    </row>
    <row r="204" spans="2:10">
      <c r="B204"/>
      <c r="C204"/>
      <c r="D204"/>
      <c r="E204"/>
      <c r="F204"/>
      <c r="G204"/>
      <c r="H204"/>
      <c r="I204"/>
      <c r="J204"/>
    </row>
    <row r="205" spans="2:10">
      <c r="B205"/>
      <c r="C205"/>
      <c r="D205"/>
      <c r="E205"/>
      <c r="F205"/>
      <c r="G205"/>
      <c r="H205"/>
      <c r="I205"/>
      <c r="J205"/>
    </row>
    <row r="206" spans="2:10">
      <c r="B206"/>
      <c r="C206"/>
      <c r="D206"/>
      <c r="E206"/>
      <c r="F206"/>
      <c r="G206"/>
      <c r="H206"/>
      <c r="I206"/>
      <c r="J206"/>
    </row>
    <row r="207" spans="2:10">
      <c r="B207"/>
      <c r="C207"/>
      <c r="D207"/>
      <c r="E207"/>
      <c r="F207"/>
      <c r="G207"/>
      <c r="H207"/>
      <c r="I207"/>
      <c r="J207"/>
    </row>
    <row r="208" spans="2:10">
      <c r="B208"/>
      <c r="C208"/>
      <c r="D208"/>
      <c r="E208"/>
      <c r="F208"/>
      <c r="G208"/>
      <c r="H208"/>
      <c r="I208"/>
      <c r="J208"/>
    </row>
    <row r="209" spans="2:10">
      <c r="B209"/>
      <c r="C209"/>
      <c r="D209"/>
      <c r="E209"/>
      <c r="F209"/>
      <c r="G209"/>
      <c r="H209"/>
      <c r="I209"/>
      <c r="J209"/>
    </row>
    <row r="210" spans="2:10">
      <c r="B210"/>
      <c r="C210"/>
      <c r="D210"/>
      <c r="E210"/>
      <c r="F210"/>
      <c r="G210"/>
      <c r="H210"/>
      <c r="I210"/>
      <c r="J210"/>
    </row>
    <row r="211" spans="2:10">
      <c r="B211"/>
      <c r="C211"/>
      <c r="D211"/>
      <c r="E211"/>
      <c r="F211"/>
      <c r="G211"/>
      <c r="H211"/>
      <c r="I211"/>
      <c r="J211"/>
    </row>
    <row r="212" spans="2:10">
      <c r="B212"/>
      <c r="C212"/>
      <c r="D212"/>
      <c r="E212"/>
      <c r="F212"/>
      <c r="G212"/>
      <c r="H212"/>
      <c r="I212"/>
      <c r="J212"/>
    </row>
    <row r="213" spans="2:10">
      <c r="B213"/>
      <c r="C213"/>
      <c r="D213"/>
      <c r="E213"/>
      <c r="F213"/>
      <c r="G213"/>
      <c r="H213"/>
      <c r="I213"/>
      <c r="J213"/>
    </row>
    <row r="214" spans="2:10">
      <c r="B214"/>
      <c r="C214"/>
      <c r="D214"/>
      <c r="E214"/>
      <c r="F214"/>
      <c r="G214"/>
      <c r="H214"/>
      <c r="I214"/>
      <c r="J214"/>
    </row>
    <row r="215" spans="2:10">
      <c r="B215"/>
      <c r="C215"/>
      <c r="D215"/>
      <c r="E215"/>
      <c r="F215"/>
      <c r="G215"/>
      <c r="H215"/>
      <c r="I215"/>
      <c r="J215"/>
    </row>
    <row r="216" spans="2:10">
      <c r="B216"/>
      <c r="C216"/>
      <c r="D216"/>
      <c r="E216"/>
      <c r="F216"/>
      <c r="G216"/>
      <c r="H216"/>
      <c r="I216"/>
      <c r="J216"/>
    </row>
    <row r="217" spans="2:10">
      <c r="B217"/>
      <c r="C217"/>
      <c r="D217"/>
      <c r="E217"/>
      <c r="F217"/>
      <c r="G217"/>
      <c r="H217"/>
      <c r="I217"/>
      <c r="J217"/>
    </row>
    <row r="218" spans="2:10">
      <c r="B218"/>
      <c r="C218"/>
      <c r="D218"/>
      <c r="E218"/>
      <c r="F218"/>
      <c r="G218"/>
      <c r="H218"/>
      <c r="I218"/>
      <c r="J218"/>
    </row>
    <row r="219" spans="2:10">
      <c r="B219"/>
      <c r="C219"/>
      <c r="D219"/>
      <c r="E219"/>
      <c r="F219"/>
      <c r="G219"/>
      <c r="H219"/>
      <c r="I219"/>
      <c r="J219"/>
    </row>
    <row r="220" spans="2:10">
      <c r="B220"/>
      <c r="C220"/>
      <c r="D220"/>
      <c r="E220"/>
      <c r="F220"/>
      <c r="G220"/>
      <c r="H220"/>
      <c r="I220"/>
      <c r="J220"/>
    </row>
    <row r="221" spans="2:10">
      <c r="B221"/>
      <c r="C221"/>
      <c r="D221"/>
      <c r="E221"/>
      <c r="F221"/>
      <c r="G221"/>
      <c r="H221"/>
      <c r="I221"/>
      <c r="J221"/>
    </row>
    <row r="222" spans="2:10">
      <c r="B222"/>
      <c r="C222"/>
      <c r="D222"/>
      <c r="E222"/>
      <c r="F222"/>
      <c r="G222"/>
      <c r="H222"/>
      <c r="I222"/>
      <c r="J222"/>
    </row>
    <row r="223" spans="2:10">
      <c r="B223"/>
      <c r="C223"/>
      <c r="D223"/>
      <c r="E223"/>
      <c r="F223"/>
      <c r="G223"/>
      <c r="H223"/>
      <c r="I223"/>
      <c r="J223"/>
    </row>
    <row r="224" spans="2:10">
      <c r="B224"/>
      <c r="C224"/>
      <c r="D224"/>
      <c r="E224"/>
      <c r="F224"/>
      <c r="G224"/>
      <c r="H224"/>
      <c r="I224"/>
      <c r="J224"/>
    </row>
    <row r="225" spans="2:10">
      <c r="B225"/>
      <c r="C225"/>
      <c r="D225"/>
      <c r="E225"/>
      <c r="F225"/>
      <c r="G225"/>
      <c r="H225"/>
      <c r="I225"/>
      <c r="J225"/>
    </row>
    <row r="226" spans="2:10">
      <c r="B226"/>
      <c r="C226"/>
      <c r="D226"/>
      <c r="E226"/>
      <c r="F226"/>
      <c r="G226"/>
      <c r="H226"/>
      <c r="I226"/>
      <c r="J226"/>
    </row>
    <row r="227" spans="2:10">
      <c r="B227"/>
      <c r="C227"/>
      <c r="D227"/>
      <c r="E227"/>
      <c r="F227"/>
      <c r="G227"/>
      <c r="H227"/>
      <c r="I227"/>
      <c r="J227"/>
    </row>
    <row r="228" spans="2:10">
      <c r="B228"/>
      <c r="C228"/>
      <c r="D228"/>
      <c r="E228"/>
      <c r="F228"/>
      <c r="G228"/>
      <c r="H228"/>
      <c r="I228"/>
      <c r="J228"/>
    </row>
    <row r="229" spans="2:10">
      <c r="B229"/>
      <c r="C229"/>
      <c r="D229"/>
      <c r="E229"/>
      <c r="F229"/>
      <c r="G229"/>
      <c r="H229"/>
      <c r="I229"/>
      <c r="J229"/>
    </row>
    <row r="230" spans="2:10">
      <c r="B230"/>
      <c r="C230"/>
      <c r="D230"/>
      <c r="E230"/>
      <c r="F230"/>
      <c r="G230"/>
      <c r="H230"/>
      <c r="I230"/>
      <c r="J230"/>
    </row>
    <row r="231" spans="2:10">
      <c r="B231"/>
      <c r="C231"/>
      <c r="D231"/>
      <c r="E231"/>
      <c r="F231"/>
      <c r="G231"/>
      <c r="H231"/>
      <c r="I231"/>
      <c r="J231"/>
    </row>
    <row r="232" spans="2:10">
      <c r="B232"/>
      <c r="C232"/>
      <c r="D232"/>
      <c r="E232"/>
      <c r="F232"/>
      <c r="G232"/>
      <c r="H232"/>
      <c r="I232"/>
      <c r="J232"/>
    </row>
    <row r="233" spans="2:10">
      <c r="B233"/>
      <c r="C233"/>
      <c r="D233"/>
      <c r="E233"/>
      <c r="F233"/>
      <c r="G233"/>
      <c r="H233"/>
      <c r="I233"/>
      <c r="J233"/>
    </row>
    <row r="234" spans="2:10">
      <c r="B234"/>
      <c r="C234"/>
      <c r="D234"/>
      <c r="E234"/>
      <c r="F234"/>
      <c r="G234"/>
      <c r="H234"/>
      <c r="I234"/>
      <c r="J234"/>
    </row>
    <row r="235" spans="2:10">
      <c r="B235"/>
      <c r="C235"/>
      <c r="D235"/>
      <c r="E235"/>
      <c r="F235"/>
      <c r="G235"/>
      <c r="H235"/>
      <c r="I235"/>
      <c r="J235"/>
    </row>
    <row r="236" spans="2:10">
      <c r="B236"/>
      <c r="C236"/>
      <c r="D236"/>
      <c r="E236"/>
      <c r="F236"/>
      <c r="G236"/>
      <c r="H236"/>
      <c r="I236"/>
      <c r="J236"/>
    </row>
    <row r="237" spans="2:10">
      <c r="B237"/>
      <c r="C237"/>
      <c r="D237"/>
      <c r="E237"/>
      <c r="F237"/>
      <c r="G237"/>
      <c r="H237"/>
      <c r="I237"/>
      <c r="J237"/>
    </row>
    <row r="238" spans="2:10">
      <c r="B238"/>
      <c r="C238"/>
      <c r="D238"/>
      <c r="E238"/>
      <c r="F238"/>
      <c r="G238"/>
      <c r="H238"/>
      <c r="I238"/>
      <c r="J238"/>
    </row>
    <row r="239" spans="2:10">
      <c r="B239"/>
      <c r="C239"/>
      <c r="D239"/>
      <c r="E239"/>
      <c r="F239"/>
      <c r="G239"/>
      <c r="H239"/>
      <c r="I239"/>
      <c r="J239"/>
    </row>
    <row r="240" spans="2:10">
      <c r="B240"/>
      <c r="C240"/>
      <c r="D240"/>
      <c r="E240"/>
      <c r="F240"/>
      <c r="G240"/>
      <c r="H240"/>
      <c r="I240"/>
      <c r="J240"/>
    </row>
    <row r="241" spans="2:10">
      <c r="B241"/>
      <c r="C241"/>
      <c r="D241"/>
      <c r="E241"/>
      <c r="F241"/>
      <c r="G241"/>
      <c r="H241"/>
      <c r="I241"/>
      <c r="J241"/>
    </row>
    <row r="242" spans="2:10">
      <c r="B242"/>
      <c r="C242"/>
      <c r="D242"/>
      <c r="E242"/>
      <c r="F242"/>
      <c r="G242"/>
      <c r="H242"/>
      <c r="I242"/>
      <c r="J242"/>
    </row>
    <row r="243" spans="2:10">
      <c r="B243"/>
      <c r="C243"/>
      <c r="D243"/>
      <c r="E243"/>
      <c r="F243"/>
      <c r="G243"/>
      <c r="H243"/>
      <c r="I243"/>
      <c r="J243"/>
    </row>
    <row r="244" spans="2:10">
      <c r="B244"/>
      <c r="C244"/>
      <c r="D244"/>
      <c r="E244"/>
      <c r="F244"/>
      <c r="G244"/>
      <c r="H244"/>
      <c r="I244"/>
      <c r="J244"/>
    </row>
    <row r="245" spans="2:10">
      <c r="B245"/>
      <c r="C245"/>
      <c r="D245"/>
      <c r="E245"/>
      <c r="F245"/>
      <c r="G245"/>
      <c r="H245"/>
      <c r="I245"/>
      <c r="J245"/>
    </row>
    <row r="246" spans="2:10">
      <c r="B246"/>
      <c r="C246"/>
      <c r="D246"/>
      <c r="E246"/>
      <c r="F246"/>
      <c r="G246"/>
      <c r="H246"/>
      <c r="I246"/>
      <c r="J246"/>
    </row>
    <row r="247" spans="2:10">
      <c r="B247"/>
      <c r="C247"/>
      <c r="D247"/>
      <c r="E247"/>
      <c r="F247"/>
      <c r="G247"/>
      <c r="H247"/>
      <c r="I247"/>
      <c r="J247"/>
    </row>
    <row r="248" spans="2:10">
      <c r="B248"/>
      <c r="C248"/>
      <c r="D248"/>
      <c r="E248"/>
      <c r="F248"/>
      <c r="G248"/>
      <c r="H248"/>
      <c r="I248"/>
      <c r="J248"/>
    </row>
    <row r="249" spans="2:10">
      <c r="B249"/>
      <c r="C249"/>
      <c r="D249"/>
      <c r="E249"/>
      <c r="F249"/>
      <c r="G249"/>
      <c r="H249"/>
      <c r="I249"/>
      <c r="J249"/>
    </row>
    <row r="250" spans="2:10">
      <c r="B250"/>
      <c r="C250"/>
      <c r="D250"/>
      <c r="E250"/>
      <c r="F250"/>
      <c r="G250"/>
      <c r="H250"/>
      <c r="I250"/>
      <c r="J250"/>
    </row>
    <row r="251" spans="2:10">
      <c r="B251"/>
      <c r="C251"/>
      <c r="D251"/>
      <c r="E251"/>
      <c r="F251"/>
      <c r="G251"/>
      <c r="H251"/>
      <c r="I251"/>
      <c r="J251"/>
    </row>
    <row r="252" spans="2:10">
      <c r="B252"/>
      <c r="C252"/>
      <c r="D252"/>
      <c r="E252"/>
      <c r="F252"/>
      <c r="G252"/>
      <c r="H252"/>
      <c r="I252"/>
      <c r="J252"/>
    </row>
    <row r="253" spans="2:10">
      <c r="B253"/>
      <c r="C253"/>
      <c r="D253"/>
      <c r="E253"/>
      <c r="F253"/>
      <c r="G253"/>
      <c r="H253"/>
      <c r="I253"/>
      <c r="J253"/>
    </row>
    <row r="254" spans="2:10">
      <c r="B254"/>
      <c r="C254"/>
      <c r="D254"/>
      <c r="E254"/>
      <c r="F254"/>
      <c r="G254"/>
      <c r="H254"/>
      <c r="I254"/>
      <c r="J254"/>
    </row>
    <row r="255" spans="2:10">
      <c r="B255"/>
      <c r="C255"/>
      <c r="D255"/>
      <c r="E255"/>
      <c r="F255"/>
      <c r="G255"/>
      <c r="H255"/>
      <c r="I255"/>
      <c r="J255"/>
    </row>
    <row r="256" spans="2:10">
      <c r="B256"/>
      <c r="C256"/>
      <c r="D256"/>
      <c r="E256"/>
      <c r="F256"/>
      <c r="G256"/>
      <c r="H256"/>
      <c r="I256"/>
      <c r="J256"/>
    </row>
    <row r="257" spans="2:10">
      <c r="B257"/>
      <c r="C257"/>
      <c r="D257"/>
      <c r="E257"/>
      <c r="F257"/>
      <c r="G257"/>
      <c r="H257"/>
      <c r="I257"/>
      <c r="J257"/>
    </row>
    <row r="258" spans="2:10">
      <c r="B258"/>
      <c r="C258"/>
      <c r="D258"/>
      <c r="E258"/>
      <c r="F258"/>
      <c r="G258"/>
      <c r="H258"/>
      <c r="I258"/>
      <c r="J258"/>
    </row>
    <row r="259" spans="2:10">
      <c r="B259"/>
      <c r="C259"/>
      <c r="D259"/>
      <c r="E259"/>
      <c r="F259"/>
      <c r="G259"/>
      <c r="H259"/>
      <c r="I259"/>
      <c r="J259"/>
    </row>
    <row r="260" spans="2:10">
      <c r="B260"/>
      <c r="C260"/>
      <c r="D260"/>
      <c r="E260"/>
      <c r="F260"/>
      <c r="G260"/>
      <c r="H260"/>
      <c r="I260"/>
      <c r="J260"/>
    </row>
    <row r="261" spans="2:10">
      <c r="B261"/>
      <c r="C261"/>
      <c r="D261"/>
      <c r="E261"/>
      <c r="F261"/>
      <c r="G261"/>
      <c r="H261"/>
      <c r="I261"/>
      <c r="J261"/>
    </row>
    <row r="262" spans="2:10">
      <c r="B262"/>
      <c r="C262"/>
      <c r="D262"/>
      <c r="E262"/>
      <c r="F262"/>
      <c r="G262"/>
      <c r="H262"/>
      <c r="I262"/>
      <c r="J262"/>
    </row>
    <row r="263" spans="2:10">
      <c r="B263"/>
      <c r="C263"/>
      <c r="D263"/>
      <c r="E263"/>
      <c r="F263"/>
      <c r="G263"/>
      <c r="H263"/>
      <c r="I263"/>
      <c r="J263"/>
    </row>
    <row r="264" spans="2:10">
      <c r="B264"/>
      <c r="C264"/>
      <c r="D264"/>
      <c r="E264"/>
      <c r="F264"/>
      <c r="G264"/>
      <c r="H264"/>
      <c r="I264"/>
      <c r="J264"/>
    </row>
    <row r="265" spans="2:10">
      <c r="B265"/>
      <c r="C265"/>
      <c r="D265"/>
      <c r="E265"/>
      <c r="F265"/>
      <c r="G265"/>
      <c r="H265"/>
      <c r="I265"/>
      <c r="J265"/>
    </row>
    <row r="266" spans="2:10">
      <c r="B266"/>
      <c r="C266"/>
      <c r="D266"/>
      <c r="E266"/>
      <c r="F266"/>
      <c r="G266"/>
      <c r="H266"/>
      <c r="I266"/>
      <c r="J266"/>
    </row>
    <row r="267" spans="2:10">
      <c r="B267"/>
      <c r="C267"/>
      <c r="D267"/>
      <c r="E267"/>
      <c r="F267"/>
      <c r="G267"/>
      <c r="H267"/>
      <c r="I267"/>
      <c r="J267"/>
    </row>
    <row r="268" spans="2:10">
      <c r="B268"/>
      <c r="C268"/>
      <c r="D268"/>
      <c r="E268"/>
      <c r="F268"/>
      <c r="G268"/>
      <c r="H268"/>
      <c r="I268"/>
      <c r="J268"/>
    </row>
    <row r="269" spans="2:10">
      <c r="B269"/>
      <c r="C269"/>
      <c r="D269"/>
      <c r="E269"/>
      <c r="F269"/>
      <c r="G269"/>
      <c r="H269"/>
      <c r="I269"/>
      <c r="J269"/>
    </row>
    <row r="270" spans="2:10">
      <c r="B270"/>
      <c r="C270"/>
      <c r="D270"/>
      <c r="E270"/>
      <c r="F270"/>
      <c r="G270"/>
      <c r="H270"/>
      <c r="I270"/>
      <c r="J270"/>
    </row>
    <row r="271" spans="2:10">
      <c r="B271"/>
      <c r="C271"/>
      <c r="D271"/>
      <c r="E271"/>
      <c r="F271"/>
      <c r="G271"/>
      <c r="H271"/>
      <c r="I271"/>
      <c r="J271"/>
    </row>
    <row r="272" spans="2:10">
      <c r="B272"/>
      <c r="C272"/>
      <c r="D272"/>
      <c r="E272"/>
      <c r="F272"/>
      <c r="G272"/>
      <c r="H272"/>
      <c r="I272"/>
      <c r="J272"/>
    </row>
    <row r="273" spans="2:10">
      <c r="B273"/>
      <c r="C273"/>
      <c r="D273"/>
      <c r="E273"/>
      <c r="F273"/>
      <c r="G273"/>
      <c r="H273"/>
      <c r="I273"/>
      <c r="J273"/>
    </row>
    <row r="274" spans="2:10">
      <c r="B274"/>
      <c r="C274"/>
      <c r="D274"/>
      <c r="E274"/>
      <c r="F274"/>
      <c r="G274"/>
      <c r="H274"/>
      <c r="I274"/>
      <c r="J274"/>
    </row>
    <row r="275" spans="2:10">
      <c r="B275"/>
      <c r="C275"/>
      <c r="D275"/>
      <c r="E275"/>
      <c r="F275"/>
      <c r="G275"/>
      <c r="H275"/>
      <c r="I275"/>
      <c r="J275"/>
    </row>
    <row r="276" spans="2:10">
      <c r="B276"/>
      <c r="C276"/>
      <c r="D276"/>
      <c r="E276"/>
      <c r="F276"/>
      <c r="G276"/>
      <c r="H276"/>
      <c r="I276"/>
      <c r="J276"/>
    </row>
    <row r="277" spans="2:10">
      <c r="B277"/>
      <c r="C277"/>
      <c r="D277"/>
      <c r="E277"/>
      <c r="F277"/>
      <c r="G277"/>
      <c r="H277"/>
      <c r="I277"/>
      <c r="J277"/>
    </row>
    <row r="278" spans="2:10">
      <c r="B278"/>
      <c r="C278"/>
      <c r="D278"/>
      <c r="E278"/>
      <c r="F278"/>
      <c r="G278"/>
      <c r="H278"/>
      <c r="I278"/>
      <c r="J278"/>
    </row>
    <row r="279" spans="2:10">
      <c r="B279"/>
      <c r="C279"/>
      <c r="D279"/>
      <c r="E279"/>
      <c r="F279"/>
      <c r="G279"/>
      <c r="H279"/>
      <c r="I279"/>
      <c r="J279"/>
    </row>
    <row r="280" spans="2:10">
      <c r="B280"/>
      <c r="C280"/>
      <c r="D280"/>
      <c r="E280"/>
      <c r="F280"/>
      <c r="G280"/>
      <c r="H280"/>
      <c r="I280"/>
      <c r="J280"/>
    </row>
    <row r="281" spans="2:10">
      <c r="B281"/>
      <c r="C281"/>
      <c r="D281"/>
      <c r="E281"/>
      <c r="F281"/>
      <c r="G281"/>
      <c r="H281"/>
      <c r="I281"/>
      <c r="J281"/>
    </row>
    <row r="282" spans="2:10">
      <c r="B282"/>
      <c r="C282"/>
      <c r="D282"/>
      <c r="E282"/>
      <c r="F282"/>
      <c r="G282"/>
      <c r="H282"/>
      <c r="I282"/>
      <c r="J282"/>
    </row>
    <row r="283" spans="2:10">
      <c r="B283"/>
      <c r="C283"/>
      <c r="D283"/>
      <c r="E283"/>
      <c r="F283"/>
      <c r="G283"/>
      <c r="H283"/>
      <c r="I283"/>
      <c r="J283"/>
    </row>
    <row r="284" spans="2:10">
      <c r="B284"/>
      <c r="C284"/>
      <c r="D284"/>
      <c r="E284"/>
      <c r="F284"/>
      <c r="G284"/>
      <c r="H284"/>
      <c r="I284"/>
      <c r="J284"/>
    </row>
    <row r="285" spans="2:10">
      <c r="B285"/>
      <c r="C285"/>
      <c r="D285"/>
      <c r="E285"/>
      <c r="F285"/>
      <c r="G285"/>
      <c r="H285"/>
      <c r="I285"/>
      <c r="J285"/>
    </row>
    <row r="286" spans="2:10">
      <c r="B286"/>
      <c r="C286"/>
      <c r="D286"/>
      <c r="E286"/>
      <c r="F286"/>
      <c r="G286"/>
      <c r="H286"/>
      <c r="I286"/>
      <c r="J286"/>
    </row>
    <row r="287" spans="2:10">
      <c r="B287"/>
      <c r="C287"/>
      <c r="D287"/>
      <c r="E287"/>
      <c r="F287"/>
      <c r="G287"/>
      <c r="H287"/>
      <c r="I287"/>
      <c r="J287"/>
    </row>
    <row r="288" spans="2:10">
      <c r="B288"/>
      <c r="C288"/>
      <c r="D288"/>
      <c r="E288"/>
      <c r="F288"/>
      <c r="G288"/>
      <c r="H288"/>
      <c r="I288"/>
      <c r="J288"/>
    </row>
    <row r="289" spans="2:10">
      <c r="B289"/>
      <c r="C289"/>
      <c r="D289"/>
      <c r="E289"/>
      <c r="F289"/>
      <c r="G289"/>
      <c r="H289"/>
      <c r="I289"/>
      <c r="J289"/>
    </row>
    <row r="290" spans="2:10">
      <c r="B290"/>
      <c r="C290"/>
      <c r="D290"/>
      <c r="E290"/>
      <c r="F290"/>
      <c r="G290"/>
      <c r="H290"/>
      <c r="I290"/>
      <c r="J290"/>
    </row>
    <row r="291" spans="2:10">
      <c r="B291"/>
      <c r="C291"/>
      <c r="D291"/>
      <c r="E291"/>
      <c r="F291"/>
      <c r="G291"/>
      <c r="H291"/>
      <c r="I291"/>
      <c r="J291"/>
    </row>
    <row r="292" spans="2:10">
      <c r="B292"/>
      <c r="C292"/>
      <c r="D292"/>
      <c r="E292"/>
      <c r="F292"/>
      <c r="G292"/>
      <c r="H292"/>
      <c r="I292"/>
      <c r="J292"/>
    </row>
    <row r="293" spans="2:10">
      <c r="B293"/>
      <c r="C293"/>
      <c r="D293"/>
      <c r="E293"/>
      <c r="F293"/>
      <c r="G293"/>
      <c r="H293"/>
      <c r="I293"/>
      <c r="J293"/>
    </row>
    <row r="294" spans="2:10">
      <c r="B294"/>
      <c r="C294"/>
      <c r="D294"/>
      <c r="E294"/>
      <c r="F294"/>
      <c r="G294"/>
      <c r="H294"/>
      <c r="I294"/>
      <c r="J294"/>
    </row>
    <row r="295" spans="2:10">
      <c r="B295"/>
      <c r="C295"/>
      <c r="D295"/>
      <c r="E295"/>
      <c r="F295"/>
      <c r="G295"/>
      <c r="H295"/>
      <c r="I295"/>
      <c r="J295"/>
    </row>
    <row r="296" spans="2:10">
      <c r="B296"/>
      <c r="C296"/>
      <c r="D296"/>
      <c r="E296"/>
      <c r="F296"/>
      <c r="G296"/>
      <c r="H296"/>
      <c r="I296"/>
      <c r="J296"/>
    </row>
    <row r="297" spans="2:10">
      <c r="B297"/>
      <c r="C297"/>
      <c r="D297"/>
      <c r="E297"/>
      <c r="F297"/>
      <c r="G297"/>
      <c r="H297"/>
      <c r="I297"/>
      <c r="J297"/>
    </row>
    <row r="298" spans="2:10">
      <c r="B298"/>
      <c r="C298"/>
      <c r="D298"/>
      <c r="E298"/>
      <c r="F298"/>
      <c r="G298"/>
      <c r="H298"/>
      <c r="I298"/>
      <c r="J298"/>
    </row>
    <row r="299" spans="2:10">
      <c r="B299"/>
      <c r="C299"/>
      <c r="D299"/>
      <c r="E299"/>
      <c r="F299"/>
      <c r="G299"/>
      <c r="H299"/>
      <c r="I299"/>
      <c r="J299"/>
    </row>
    <row r="300" spans="2:10">
      <c r="B300"/>
      <c r="C300"/>
      <c r="D300"/>
      <c r="E300"/>
      <c r="F300"/>
      <c r="G300"/>
      <c r="H300"/>
      <c r="I300"/>
      <c r="J300"/>
    </row>
    <row r="301" spans="2:10">
      <c r="B301"/>
      <c r="C301"/>
      <c r="D301"/>
      <c r="E301"/>
      <c r="F301"/>
      <c r="G301"/>
      <c r="H301"/>
      <c r="I301"/>
      <c r="J301"/>
    </row>
    <row r="302" spans="2:10">
      <c r="B302"/>
      <c r="C302"/>
      <c r="D302"/>
      <c r="E302"/>
      <c r="F302"/>
      <c r="G302"/>
      <c r="H302"/>
      <c r="I302"/>
      <c r="J302"/>
    </row>
    <row r="303" spans="2:10">
      <c r="B303"/>
      <c r="C303"/>
      <c r="D303"/>
      <c r="E303"/>
      <c r="F303"/>
      <c r="G303"/>
      <c r="H303"/>
      <c r="I303"/>
      <c r="J303"/>
    </row>
    <row r="304" spans="2:10">
      <c r="B304"/>
      <c r="C304"/>
      <c r="D304"/>
      <c r="E304"/>
      <c r="F304"/>
      <c r="G304"/>
      <c r="H304"/>
      <c r="I304"/>
      <c r="J304"/>
    </row>
    <row r="305" spans="2:10">
      <c r="B305"/>
      <c r="C305"/>
      <c r="D305"/>
      <c r="E305"/>
      <c r="F305"/>
      <c r="G305"/>
      <c r="H305"/>
      <c r="I305"/>
      <c r="J305"/>
    </row>
    <row r="306" spans="2:10">
      <c r="B306"/>
      <c r="C306"/>
      <c r="D306"/>
      <c r="E306"/>
      <c r="F306"/>
      <c r="G306"/>
      <c r="H306"/>
      <c r="I306"/>
      <c r="J306"/>
    </row>
    <row r="307" spans="2:10">
      <c r="B307"/>
      <c r="C307"/>
      <c r="D307"/>
      <c r="E307"/>
      <c r="F307"/>
      <c r="G307"/>
      <c r="H307"/>
      <c r="I307"/>
      <c r="J307"/>
    </row>
    <row r="308" spans="2:10">
      <c r="B308"/>
      <c r="C308"/>
      <c r="D308"/>
      <c r="E308"/>
      <c r="F308"/>
      <c r="G308"/>
      <c r="H308"/>
      <c r="I308"/>
      <c r="J308"/>
    </row>
    <row r="309" spans="2:10">
      <c r="B309"/>
      <c r="C309"/>
      <c r="D309"/>
      <c r="E309"/>
      <c r="F309"/>
      <c r="G309"/>
      <c r="H309"/>
      <c r="I309"/>
      <c r="J309"/>
    </row>
    <row r="310" spans="2:10">
      <c r="B310"/>
      <c r="C310"/>
      <c r="D310"/>
      <c r="E310"/>
      <c r="F310"/>
      <c r="G310"/>
      <c r="H310"/>
      <c r="I310"/>
      <c r="J310"/>
    </row>
    <row r="311" spans="2:10">
      <c r="B311"/>
      <c r="C311"/>
      <c r="D311"/>
      <c r="E311"/>
      <c r="F311"/>
      <c r="G311"/>
      <c r="H311"/>
      <c r="I311"/>
      <c r="J311"/>
    </row>
    <row r="312" spans="2:10">
      <c r="B312"/>
      <c r="C312"/>
      <c r="D312"/>
      <c r="E312"/>
      <c r="F312"/>
      <c r="G312"/>
      <c r="H312"/>
      <c r="I312"/>
      <c r="J312"/>
    </row>
    <row r="313" spans="2:10">
      <c r="B313"/>
      <c r="C313"/>
      <c r="D313"/>
      <c r="E313"/>
      <c r="F313"/>
      <c r="G313"/>
      <c r="H313"/>
      <c r="I313"/>
      <c r="J313"/>
    </row>
    <row r="314" spans="2:10">
      <c r="B314"/>
      <c r="C314"/>
      <c r="D314"/>
      <c r="E314"/>
      <c r="F314"/>
      <c r="G314"/>
      <c r="H314"/>
      <c r="I314"/>
      <c r="J314"/>
    </row>
    <row r="315" spans="2:10">
      <c r="B315"/>
      <c r="C315"/>
      <c r="D315"/>
      <c r="E315"/>
      <c r="F315"/>
      <c r="G315"/>
      <c r="H315"/>
      <c r="I315"/>
      <c r="J315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H7"/>
  <sheetViews>
    <sheetView workbookViewId="0">
      <selection activeCell="B2" sqref="B2"/>
    </sheetView>
  </sheetViews>
  <sheetFormatPr defaultRowHeight="11.25"/>
  <cols>
    <col min="1" max="1" width="31" customWidth="1"/>
    <col min="3" max="3" width="16.5" bestFit="1" customWidth="1"/>
    <col min="4" max="5" width="14.5" bestFit="1" customWidth="1"/>
    <col min="6" max="6" width="16.5" bestFit="1" customWidth="1"/>
    <col min="7" max="7" width="9.83203125" bestFit="1" customWidth="1"/>
    <col min="8" max="8" width="11.83203125" bestFit="1" customWidth="1"/>
  </cols>
  <sheetData>
    <row r="1" spans="1:8" ht="56.25">
      <c r="A1" s="29" t="s">
        <v>5</v>
      </c>
      <c r="B1" s="29" t="s">
        <v>5</v>
      </c>
      <c r="C1" s="8" t="s">
        <v>59</v>
      </c>
      <c r="D1" s="8" t="s">
        <v>60</v>
      </c>
      <c r="E1" s="8" t="s">
        <v>61</v>
      </c>
      <c r="F1" s="8" t="s">
        <v>62</v>
      </c>
      <c r="G1" s="8" t="s">
        <v>63</v>
      </c>
      <c r="H1" s="8" t="s">
        <v>64</v>
      </c>
    </row>
    <row r="2" spans="1:8">
      <c r="A2" s="32" t="s">
        <v>45</v>
      </c>
      <c r="B2" s="29" t="s">
        <v>5</v>
      </c>
      <c r="C2" s="30" t="s">
        <v>6</v>
      </c>
      <c r="D2" s="30" t="s">
        <v>6</v>
      </c>
      <c r="E2" s="30" t="s">
        <v>6</v>
      </c>
      <c r="F2" s="30" t="s">
        <v>6</v>
      </c>
      <c r="G2" s="30" t="s">
        <v>5</v>
      </c>
      <c r="H2" s="30" t="s">
        <v>5</v>
      </c>
    </row>
    <row r="3" spans="1:8">
      <c r="A3" s="5" t="s">
        <v>46</v>
      </c>
      <c r="B3" s="6" t="s">
        <v>46</v>
      </c>
      <c r="C3" s="17">
        <v>8861174.3699999992</v>
      </c>
      <c r="D3" s="4">
        <v>31881128</v>
      </c>
      <c r="E3" s="4">
        <v>31881128</v>
      </c>
      <c r="F3" s="17">
        <v>9900007.3300000001</v>
      </c>
      <c r="G3" s="17">
        <v>111.723423065875</v>
      </c>
      <c r="H3" s="17">
        <v>31.052876579523801</v>
      </c>
    </row>
    <row r="4" spans="1:8">
      <c r="A4" s="11" t="s">
        <v>47</v>
      </c>
      <c r="B4" s="14" t="s">
        <v>5</v>
      </c>
      <c r="C4" s="17">
        <v>8861174.3699999992</v>
      </c>
      <c r="D4" s="4">
        <v>31881128</v>
      </c>
      <c r="E4" s="4">
        <v>31881128</v>
      </c>
      <c r="F4" s="17">
        <v>9900007.3300000001</v>
      </c>
      <c r="G4" s="17">
        <v>111.723423065875</v>
      </c>
      <c r="H4" s="17">
        <v>31.052876579523801</v>
      </c>
    </row>
    <row r="5" spans="1:8">
      <c r="A5" s="10" t="s">
        <v>48</v>
      </c>
      <c r="B5" s="19" t="s">
        <v>48</v>
      </c>
      <c r="C5" s="17">
        <v>8861174.3699999992</v>
      </c>
      <c r="D5" s="4">
        <v>31881128</v>
      </c>
      <c r="E5" s="4">
        <v>31881128</v>
      </c>
      <c r="F5" s="17">
        <v>9900007.3300000001</v>
      </c>
      <c r="G5" s="17">
        <v>111.723423065875</v>
      </c>
      <c r="H5" s="17">
        <v>31.052876579523801</v>
      </c>
    </row>
    <row r="6" spans="1:8">
      <c r="A6" s="7" t="s">
        <v>49</v>
      </c>
      <c r="B6" s="13" t="s">
        <v>50</v>
      </c>
      <c r="C6" s="17">
        <v>8849024.0500000007</v>
      </c>
      <c r="D6" s="4">
        <v>24378988</v>
      </c>
      <c r="E6" s="4">
        <v>24378988</v>
      </c>
      <c r="F6" s="17">
        <v>9777622.7599999998</v>
      </c>
      <c r="G6" s="17">
        <v>110.49379801380501</v>
      </c>
      <c r="H6" s="17">
        <v>40.1067622659316</v>
      </c>
    </row>
    <row r="7" spans="1:8">
      <c r="A7" s="7" t="s">
        <v>51</v>
      </c>
      <c r="B7" s="13" t="s">
        <v>52</v>
      </c>
      <c r="C7" s="17">
        <v>12150.32</v>
      </c>
      <c r="D7" s="4">
        <v>7502140</v>
      </c>
      <c r="E7" s="4">
        <v>7502140</v>
      </c>
      <c r="F7" s="17">
        <v>122384.57</v>
      </c>
      <c r="G7" s="17">
        <v>1007.2538830253</v>
      </c>
      <c r="H7" s="17">
        <v>1.63132879418406</v>
      </c>
    </row>
  </sheetData>
  <phoneticPr fontId="0" type="noConversion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G8"/>
  <sheetViews>
    <sheetView workbookViewId="0">
      <selection activeCell="B2" sqref="B2"/>
    </sheetView>
  </sheetViews>
  <sheetFormatPr defaultRowHeight="11.25"/>
  <cols>
    <col min="1" max="1" width="40.5" customWidth="1"/>
    <col min="2" max="2" width="16.33203125" bestFit="1" customWidth="1"/>
    <col min="3" max="4" width="15.1640625" bestFit="1" customWidth="1"/>
    <col min="5" max="5" width="16.33203125" bestFit="1" customWidth="1"/>
    <col min="6" max="7" width="9.6640625" bestFit="1" customWidth="1"/>
  </cols>
  <sheetData>
    <row r="1" spans="1:7" ht="45">
      <c r="A1" s="29" t="s">
        <v>5</v>
      </c>
      <c r="B1" s="8" t="s">
        <v>53</v>
      </c>
      <c r="C1" s="8" t="s">
        <v>58</v>
      </c>
      <c r="D1" s="8" t="s">
        <v>54</v>
      </c>
      <c r="E1" s="8" t="s">
        <v>55</v>
      </c>
      <c r="F1" s="8" t="s">
        <v>56</v>
      </c>
      <c r="G1" s="8" t="s">
        <v>57</v>
      </c>
    </row>
    <row r="2" spans="1:7">
      <c r="A2" s="29" t="s">
        <v>5</v>
      </c>
      <c r="B2" s="30" t="s">
        <v>6</v>
      </c>
      <c r="C2" s="30" t="s">
        <v>5</v>
      </c>
      <c r="D2" s="30" t="s">
        <v>5</v>
      </c>
      <c r="E2" s="30" t="s">
        <v>6</v>
      </c>
      <c r="F2" s="30" t="s">
        <v>5</v>
      </c>
      <c r="G2" s="30" t="s">
        <v>5</v>
      </c>
    </row>
    <row r="3" spans="1:7">
      <c r="A3" s="5" t="s">
        <v>7</v>
      </c>
      <c r="B3" s="17">
        <v>8861174.3699999992</v>
      </c>
      <c r="C3" s="23">
        <v>31335150</v>
      </c>
      <c r="D3" s="23">
        <v>31335150</v>
      </c>
      <c r="E3" s="17">
        <v>9471010.4299999997</v>
      </c>
      <c r="F3" s="17">
        <v>106.882113301648</v>
      </c>
      <c r="G3" s="17">
        <v>30.2248766321527</v>
      </c>
    </row>
    <row r="4" spans="1:7">
      <c r="A4" s="11" t="s">
        <v>40</v>
      </c>
      <c r="B4" s="17">
        <v>8861174.3699999992</v>
      </c>
      <c r="C4" s="23">
        <v>31335150</v>
      </c>
      <c r="D4" s="23">
        <v>31335150</v>
      </c>
      <c r="E4" s="17">
        <v>9471010.4299999997</v>
      </c>
      <c r="F4" s="17">
        <v>106.882113301648</v>
      </c>
      <c r="G4" s="17">
        <v>30.2248766321527</v>
      </c>
    </row>
    <row r="5" spans="1:7">
      <c r="A5" s="10" t="s">
        <v>41</v>
      </c>
      <c r="B5" s="17">
        <v>8861174.3699999992</v>
      </c>
      <c r="C5" s="23">
        <v>31335150</v>
      </c>
      <c r="D5" s="23">
        <v>31335150</v>
      </c>
      <c r="E5" s="17">
        <v>9471010.4299999997</v>
      </c>
      <c r="F5" s="17">
        <v>106.882113301648</v>
      </c>
      <c r="G5" s="17">
        <v>30.2248766321527</v>
      </c>
    </row>
    <row r="6" spans="1:7">
      <c r="A6" s="7" t="s">
        <v>42</v>
      </c>
      <c r="B6" s="17">
        <v>8849024.0500000007</v>
      </c>
      <c r="C6" s="31"/>
      <c r="D6" s="31"/>
      <c r="E6" s="17">
        <v>9348625.8599999994</v>
      </c>
      <c r="F6" s="17">
        <v>105.645840797551</v>
      </c>
      <c r="G6" s="31"/>
    </row>
    <row r="7" spans="1:7">
      <c r="A7" s="7" t="s">
        <v>43</v>
      </c>
      <c r="B7" s="17">
        <v>12150.32</v>
      </c>
      <c r="C7" s="31"/>
      <c r="D7" s="31"/>
      <c r="E7" s="17">
        <v>122384.57</v>
      </c>
      <c r="F7" s="17">
        <v>1007.2538830253</v>
      </c>
      <c r="G7" s="31"/>
    </row>
    <row r="8" spans="1:7">
      <c r="A8" s="7" t="s">
        <v>44</v>
      </c>
      <c r="B8" s="31"/>
      <c r="C8" s="31"/>
      <c r="D8" s="31"/>
      <c r="E8" s="31"/>
      <c r="F8" s="31"/>
      <c r="G8" s="31"/>
    </row>
  </sheetData>
  <phoneticPr fontId="0" type="noConversion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"/>
  <sheetViews>
    <sheetView workbookViewId="0">
      <selection activeCell="B2" sqref="B2"/>
    </sheetView>
  </sheetViews>
  <sheetFormatPr defaultRowHeight="11.25"/>
  <cols>
    <col min="1" max="1" width="28.6640625" customWidth="1"/>
    <col min="3" max="3" width="16" bestFit="1" customWidth="1"/>
    <col min="4" max="5" width="14.5" bestFit="1" customWidth="1"/>
    <col min="6" max="6" width="16" bestFit="1" customWidth="1"/>
    <col min="7" max="8" width="9.83203125" bestFit="1" customWidth="1"/>
  </cols>
  <sheetData>
    <row r="1" spans="1:1">
      <c r="A1" s="28" t="s">
        <v>65</v>
      </c>
    </row>
  </sheetData>
  <phoneticPr fontId="0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L35"/>
  <sheetViews>
    <sheetView workbookViewId="0">
      <selection sqref="A1:L65536"/>
    </sheetView>
  </sheetViews>
  <sheetFormatPr defaultRowHeight="11.25"/>
  <cols>
    <col min="1" max="5" width="9.33203125" style="49"/>
    <col min="6" max="6" width="22" style="49" customWidth="1"/>
    <col min="7" max="7" width="29.33203125" style="129" customWidth="1"/>
    <col min="8" max="9" width="29.33203125" style="130" customWidth="1"/>
    <col min="10" max="10" width="29.33203125" style="129" customWidth="1"/>
    <col min="11" max="12" width="14.33203125" style="129" customWidth="1"/>
    <col min="13" max="14" width="9.33203125" style="21"/>
    <col min="15" max="15" width="11.1640625" style="21" bestFit="1" customWidth="1"/>
    <col min="16" max="16384" width="9.33203125" style="21"/>
  </cols>
  <sheetData>
    <row r="1" spans="1:12" s="47" customFormat="1" ht="45.75" customHeight="1">
      <c r="A1" s="49"/>
      <c r="B1" s="289" t="s">
        <v>8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</row>
    <row r="2" spans="1:12" s="47" customFormat="1" ht="18">
      <c r="A2" s="49"/>
      <c r="B2" s="104"/>
      <c r="C2" s="104"/>
      <c r="D2" s="104"/>
      <c r="E2" s="104"/>
      <c r="F2" s="104"/>
      <c r="G2" s="105"/>
      <c r="H2" s="106"/>
      <c r="I2" s="106"/>
      <c r="J2" s="105"/>
      <c r="K2" s="105"/>
      <c r="L2" s="105"/>
    </row>
    <row r="3" spans="1:12" s="47" customFormat="1" ht="15.75">
      <c r="A3" s="49"/>
      <c r="B3" s="289" t="s">
        <v>2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</row>
    <row r="4" spans="1:12" s="47" customFormat="1" ht="18">
      <c r="A4" s="49"/>
      <c r="B4" s="104"/>
      <c r="C4" s="104"/>
      <c r="D4" s="104"/>
      <c r="E4" s="104"/>
      <c r="F4" s="104"/>
      <c r="G4" s="105"/>
      <c r="H4" s="106"/>
      <c r="I4" s="106"/>
      <c r="J4" s="105"/>
      <c r="K4" s="105"/>
      <c r="L4" s="105"/>
    </row>
    <row r="5" spans="1:12" s="47" customFormat="1" ht="15.75">
      <c r="A5" s="49"/>
      <c r="B5" s="289" t="s">
        <v>9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</row>
    <row r="6" spans="1:12" s="47" customFormat="1" ht="15.75">
      <c r="A6" s="49"/>
      <c r="B6" s="103"/>
      <c r="C6" s="103"/>
      <c r="D6" s="103"/>
      <c r="E6" s="103"/>
      <c r="F6" s="103"/>
      <c r="G6" s="107"/>
      <c r="H6" s="108"/>
      <c r="I6" s="108"/>
      <c r="J6" s="107"/>
      <c r="K6" s="107"/>
      <c r="L6" s="107"/>
    </row>
    <row r="7" spans="1:12" s="47" customFormat="1" ht="18">
      <c r="A7" s="49"/>
      <c r="B7" s="290" t="s">
        <v>10</v>
      </c>
      <c r="C7" s="290"/>
      <c r="D7" s="290"/>
      <c r="E7" s="290"/>
      <c r="F7" s="290"/>
      <c r="G7" s="109"/>
      <c r="H7" s="110"/>
      <c r="I7" s="110"/>
      <c r="J7" s="109"/>
      <c r="K7" s="111"/>
      <c r="L7" s="111"/>
    </row>
    <row r="8" spans="1:12" s="47" customFormat="1" ht="42" customHeight="1">
      <c r="A8" s="49"/>
      <c r="B8" s="276" t="s">
        <v>11</v>
      </c>
      <c r="C8" s="276"/>
      <c r="D8" s="276"/>
      <c r="E8" s="276"/>
      <c r="F8" s="276"/>
      <c r="G8" s="112" t="s">
        <v>12</v>
      </c>
      <c r="H8" s="113" t="s">
        <v>246</v>
      </c>
      <c r="I8" s="113" t="s">
        <v>13</v>
      </c>
      <c r="J8" s="112" t="s">
        <v>14</v>
      </c>
      <c r="K8" s="112" t="s">
        <v>15</v>
      </c>
      <c r="L8" s="112" t="s">
        <v>16</v>
      </c>
    </row>
    <row r="9" spans="1:12" s="47" customFormat="1">
      <c r="A9" s="49"/>
      <c r="B9" s="277">
        <v>1</v>
      </c>
      <c r="C9" s="277"/>
      <c r="D9" s="277"/>
      <c r="E9" s="277"/>
      <c r="F9" s="278"/>
      <c r="G9" s="114">
        <v>2</v>
      </c>
      <c r="H9" s="114">
        <v>3</v>
      </c>
      <c r="I9" s="114">
        <v>4</v>
      </c>
      <c r="J9" s="114">
        <v>5</v>
      </c>
      <c r="K9" s="115" t="s">
        <v>17</v>
      </c>
      <c r="L9" s="115" t="s">
        <v>18</v>
      </c>
    </row>
    <row r="10" spans="1:12" ht="30" customHeight="1">
      <c r="B10" s="267" t="s">
        <v>19</v>
      </c>
      <c r="C10" s="279"/>
      <c r="D10" s="279"/>
      <c r="E10" s="279"/>
      <c r="F10" s="280"/>
      <c r="G10" s="22">
        <v>8865870.3200000003</v>
      </c>
      <c r="H10" s="24">
        <v>31831579</v>
      </c>
      <c r="I10" s="24">
        <v>31831579</v>
      </c>
      <c r="J10" s="22">
        <v>9908766.6400000006</v>
      </c>
      <c r="K10" s="27">
        <f>IFERROR(J10/G10*100,"")</f>
        <v>111.76304505207335</v>
      </c>
      <c r="L10" s="27">
        <f>IFERROR(J10/I10*100,"")</f>
        <v>31.128731125779218</v>
      </c>
    </row>
    <row r="11" spans="1:12" ht="30" customHeight="1">
      <c r="B11" s="281" t="s">
        <v>20</v>
      </c>
      <c r="C11" s="280"/>
      <c r="D11" s="280"/>
      <c r="E11" s="280"/>
      <c r="F11" s="280"/>
      <c r="G11" s="22">
        <f>IFERROR(VLOOKUP("7",FP0002PRPV2!$B$5:$I$6,3,FALSE),0)</f>
        <v>0</v>
      </c>
      <c r="H11" s="24">
        <f>IFERROR(VLOOKUP("7",FP0002PRPV2!$B$5:$I$6,4,FALSE),0)</f>
        <v>0</v>
      </c>
      <c r="I11" s="24">
        <f>IFERROR(VLOOKUP("7",FP0002PRPV2!$B$5:$I$6,5,FALSE),0)</f>
        <v>0</v>
      </c>
      <c r="J11" s="22">
        <f>IFERROR(VLOOKUP("7",FP0002PRPV2!$B$5:$I$6,6,FALSE),0)</f>
        <v>0</v>
      </c>
      <c r="K11" s="27" t="str">
        <f t="shared" ref="K11:K16" si="0">IFERROR(J11/G11*100,"")</f>
        <v/>
      </c>
      <c r="L11" s="27" t="str">
        <f t="shared" ref="L11:L16" si="1">IFERROR(J11/I11*100,"")</f>
        <v/>
      </c>
    </row>
    <row r="12" spans="1:12" ht="12.75">
      <c r="B12" s="282" t="s">
        <v>21</v>
      </c>
      <c r="C12" s="283"/>
      <c r="D12" s="283"/>
      <c r="E12" s="283"/>
      <c r="F12" s="284"/>
      <c r="G12" s="20">
        <f>G10+G11</f>
        <v>8865870.3200000003</v>
      </c>
      <c r="H12" s="9">
        <f>H10+H11</f>
        <v>31831579</v>
      </c>
      <c r="I12" s="9">
        <f>I10+I11</f>
        <v>31831579</v>
      </c>
      <c r="J12" s="20">
        <f>J10+J11</f>
        <v>9908766.6400000006</v>
      </c>
      <c r="K12" s="116">
        <f t="shared" si="0"/>
        <v>111.76304505207335</v>
      </c>
      <c r="L12" s="116">
        <f t="shared" si="1"/>
        <v>31.128731125779218</v>
      </c>
    </row>
    <row r="13" spans="1:12" ht="30" customHeight="1">
      <c r="B13" s="285" t="s">
        <v>22</v>
      </c>
      <c r="C13" s="279"/>
      <c r="D13" s="279"/>
      <c r="E13" s="279"/>
      <c r="F13" s="279"/>
      <c r="G13" s="22">
        <f>IFERROR(VLOOKUP("3",FP0002PRR!$A$3:$F$7,3,FALSE),0)</f>
        <v>8849024.0500000007</v>
      </c>
      <c r="H13" s="24">
        <f>IFERROR(VLOOKUP("3",FP0002PRR!$A$3:$F$7,4,FALSE),0)</f>
        <v>24378988</v>
      </c>
      <c r="I13" s="24">
        <f>IFERROR(VLOOKUP("3",FP0002PRR!$A$3:$F$7,5,FALSE),0)</f>
        <v>24378988</v>
      </c>
      <c r="J13" s="22">
        <f>IFERROR(VLOOKUP("3",FP0002PRR!$A$3:$F$7,6,FALSE),0)</f>
        <v>9777622.7599999998</v>
      </c>
      <c r="K13" s="117">
        <f t="shared" si="0"/>
        <v>110.49379801380468</v>
      </c>
      <c r="L13" s="117">
        <f t="shared" si="1"/>
        <v>40.106762265931629</v>
      </c>
    </row>
    <row r="14" spans="1:12" ht="30" customHeight="1">
      <c r="B14" s="281" t="s">
        <v>23</v>
      </c>
      <c r="C14" s="280"/>
      <c r="D14" s="280"/>
      <c r="E14" s="280"/>
      <c r="F14" s="280"/>
      <c r="G14" s="22">
        <f>IFERROR(VLOOKUP("4",FP0002PRR!$A$3:$F$7,3,FALSE),0)</f>
        <v>12150.32</v>
      </c>
      <c r="H14" s="24">
        <f>IFERROR(VLOOKUP("4",FP0002PRR!$A$3:$F$7,4,FALSE),0)</f>
        <v>7502140</v>
      </c>
      <c r="I14" s="24">
        <f>IFERROR(VLOOKUP("4",FP0002PRR!$A$3:$F$7,5,FALSE),0)</f>
        <v>7502140</v>
      </c>
      <c r="J14" s="22">
        <f>IFERROR(VLOOKUP("4",FP0002PRR!$A$3:$F$7,6,FALSE),0)</f>
        <v>122384.57</v>
      </c>
      <c r="K14" s="117">
        <f t="shared" si="0"/>
        <v>1007.253883025303</v>
      </c>
      <c r="L14" s="117">
        <f t="shared" si="1"/>
        <v>1.6313287941840595</v>
      </c>
    </row>
    <row r="15" spans="1:12" ht="12.75">
      <c r="B15" s="25" t="s">
        <v>24</v>
      </c>
      <c r="C15" s="26"/>
      <c r="D15" s="26"/>
      <c r="E15" s="26"/>
      <c r="F15" s="26"/>
      <c r="G15" s="20">
        <f>G13+G14</f>
        <v>8861174.370000001</v>
      </c>
      <c r="H15" s="9">
        <f>H13+H14</f>
        <v>31881128</v>
      </c>
      <c r="I15" s="9">
        <f>I13+I14</f>
        <v>31881128</v>
      </c>
      <c r="J15" s="20">
        <f>J13+J14</f>
        <v>9900007.3300000001</v>
      </c>
      <c r="K15" s="116">
        <f t="shared" si="0"/>
        <v>111.72342306587517</v>
      </c>
      <c r="L15" s="116">
        <f t="shared" si="1"/>
        <v>31.052876579523787</v>
      </c>
    </row>
    <row r="16" spans="1:12" ht="12.75">
      <c r="B16" s="286" t="s">
        <v>3</v>
      </c>
      <c r="C16" s="283"/>
      <c r="D16" s="283"/>
      <c r="E16" s="283"/>
      <c r="F16" s="283"/>
      <c r="G16" s="12">
        <f>G12-G15</f>
        <v>4695.9499999992549</v>
      </c>
      <c r="H16" s="18">
        <f>H12-H15</f>
        <v>-49549</v>
      </c>
      <c r="I16" s="18">
        <f>I12-I15</f>
        <v>-49549</v>
      </c>
      <c r="J16" s="12">
        <f>J12-J15</f>
        <v>8759.3100000005215</v>
      </c>
      <c r="K16" s="116">
        <f t="shared" si="0"/>
        <v>186.52903033469076</v>
      </c>
      <c r="L16" s="116">
        <f t="shared" si="1"/>
        <v>-17.678076247755801</v>
      </c>
    </row>
    <row r="17" spans="2:12" ht="8.25" customHeight="1">
      <c r="B17" s="104"/>
      <c r="C17" s="118"/>
      <c r="D17" s="118"/>
      <c r="E17" s="118"/>
      <c r="F17" s="118"/>
      <c r="G17" s="119"/>
      <c r="H17" s="120"/>
      <c r="I17" s="120"/>
      <c r="J17" s="119"/>
      <c r="K17" s="121"/>
      <c r="L17" s="121"/>
    </row>
    <row r="18" spans="2:12" ht="13.5" customHeight="1">
      <c r="B18" s="290" t="s">
        <v>25</v>
      </c>
      <c r="C18" s="290"/>
      <c r="D18" s="290"/>
      <c r="E18" s="290"/>
      <c r="F18" s="290"/>
      <c r="G18" s="119"/>
      <c r="H18" s="120"/>
      <c r="I18" s="120"/>
      <c r="J18" s="119"/>
      <c r="K18" s="121"/>
      <c r="L18" s="121"/>
    </row>
    <row r="19" spans="2:12" ht="42" customHeight="1">
      <c r="B19" s="276" t="s">
        <v>11</v>
      </c>
      <c r="C19" s="276"/>
      <c r="D19" s="276"/>
      <c r="E19" s="276"/>
      <c r="F19" s="276"/>
      <c r="G19" s="112" t="s">
        <v>12</v>
      </c>
      <c r="H19" s="122" t="s">
        <v>246</v>
      </c>
      <c r="I19" s="122" t="s">
        <v>13</v>
      </c>
      <c r="J19" s="123" t="s">
        <v>14</v>
      </c>
      <c r="K19" s="123" t="s">
        <v>15</v>
      </c>
      <c r="L19" s="123" t="s">
        <v>16</v>
      </c>
    </row>
    <row r="20" spans="2:12">
      <c r="B20" s="287">
        <v>1</v>
      </c>
      <c r="C20" s="288"/>
      <c r="D20" s="288"/>
      <c r="E20" s="288"/>
      <c r="F20" s="288"/>
      <c r="G20" s="114">
        <v>2</v>
      </c>
      <c r="H20" s="114">
        <v>3</v>
      </c>
      <c r="I20" s="114">
        <v>4</v>
      </c>
      <c r="J20" s="114">
        <v>5</v>
      </c>
      <c r="K20" s="115" t="s">
        <v>17</v>
      </c>
      <c r="L20" s="115" t="s">
        <v>18</v>
      </c>
    </row>
    <row r="21" spans="2:12" ht="30" customHeight="1">
      <c r="B21" s="267" t="s">
        <v>26</v>
      </c>
      <c r="C21" s="275"/>
      <c r="D21" s="275"/>
      <c r="E21" s="275"/>
      <c r="F21" s="275"/>
      <c r="G21" s="22">
        <f>IFERROR(VLOOKUP("8",FP0005PRV2!$A$3:$F$8,3,FALSE),0)</f>
        <v>0</v>
      </c>
      <c r="H21" s="24">
        <f>IFERROR(VLOOKUP("8",FP0005PRV2!$A$3:$F$8,4,FALSE),0)</f>
        <v>0</v>
      </c>
      <c r="I21" s="24">
        <f>IFERROR(VLOOKUP("8",FP0005PRV2!$A$3:$F$8,5,FALSE),0)</f>
        <v>0</v>
      </c>
      <c r="J21" s="22">
        <f>IFERROR(VLOOKUP("8",FP0005PRV2!$A$3:$F$8,6,FALSE),0)</f>
        <v>0</v>
      </c>
      <c r="K21" s="124" t="str">
        <f t="shared" ref="K21:K26" si="2">IFERROR(J21/G21*100,"")</f>
        <v/>
      </c>
      <c r="L21" s="124" t="str">
        <f t="shared" ref="L21:L26" si="3">IFERROR(J21/I21*100,"")</f>
        <v/>
      </c>
    </row>
    <row r="22" spans="2:12" ht="30" customHeight="1">
      <c r="B22" s="267" t="s">
        <v>27</v>
      </c>
      <c r="C22" s="268"/>
      <c r="D22" s="268"/>
      <c r="E22" s="268"/>
      <c r="F22" s="268"/>
      <c r="G22" s="22">
        <f>IFERROR(VLOOKUP("5",FP0005PRV2!$A$3:$F$8,3,FALSE),0)</f>
        <v>0</v>
      </c>
      <c r="H22" s="24">
        <f>IFERROR(VLOOKUP("5",FP0005PRV2!$A$3:$F$8,4,FALSE),0)</f>
        <v>0</v>
      </c>
      <c r="I22" s="24">
        <f>IFERROR(VLOOKUP("5",FP0005PRV2!$A$3:$F$8,5,FALSE),0)</f>
        <v>0</v>
      </c>
      <c r="J22" s="22">
        <f>IFERROR(VLOOKUP("5",FP0005PRV2!$A$3:$F$8,6,FALSE),0)</f>
        <v>0</v>
      </c>
      <c r="K22" s="124" t="str">
        <f t="shared" si="2"/>
        <v/>
      </c>
      <c r="L22" s="124" t="str">
        <f t="shared" si="3"/>
        <v/>
      </c>
    </row>
    <row r="23" spans="2:12" ht="12.75">
      <c r="B23" s="271" t="s">
        <v>28</v>
      </c>
      <c r="C23" s="272"/>
      <c r="D23" s="272"/>
      <c r="E23" s="272"/>
      <c r="F23" s="273"/>
      <c r="G23" s="20">
        <f>G21-G22</f>
        <v>0</v>
      </c>
      <c r="H23" s="9">
        <f>H21-H22</f>
        <v>0</v>
      </c>
      <c r="I23" s="9">
        <f>I21-I22</f>
        <v>0</v>
      </c>
      <c r="J23" s="20">
        <f>J21-J22</f>
        <v>0</v>
      </c>
      <c r="K23" s="125" t="str">
        <f t="shared" si="2"/>
        <v/>
      </c>
      <c r="L23" s="125" t="str">
        <f t="shared" si="3"/>
        <v/>
      </c>
    </row>
    <row r="24" spans="2:12" ht="12.75">
      <c r="B24" s="267" t="s">
        <v>4</v>
      </c>
      <c r="C24" s="268"/>
      <c r="D24" s="268"/>
      <c r="E24" s="268"/>
      <c r="F24" s="268"/>
      <c r="G24" s="22">
        <v>62817.71</v>
      </c>
      <c r="H24" s="24">
        <v>62890</v>
      </c>
      <c r="I24" s="24">
        <v>62890</v>
      </c>
      <c r="J24" s="22">
        <v>62889.36</v>
      </c>
      <c r="K24" s="124">
        <f t="shared" si="2"/>
        <v>100.11406019098754</v>
      </c>
      <c r="L24" s="124">
        <f t="shared" si="3"/>
        <v>99.998982350135151</v>
      </c>
    </row>
    <row r="25" spans="2:12" ht="12.75">
      <c r="B25" s="267" t="s">
        <v>29</v>
      </c>
      <c r="C25" s="268"/>
      <c r="D25" s="268"/>
      <c r="E25" s="268"/>
      <c r="F25" s="268"/>
      <c r="G25" s="22">
        <v>-67513.66</v>
      </c>
      <c r="H25" s="24">
        <v>-13341</v>
      </c>
      <c r="I25" s="24">
        <v>-13341</v>
      </c>
      <c r="J25" s="22">
        <v>-71648.67</v>
      </c>
      <c r="K25" s="124">
        <f t="shared" si="2"/>
        <v>106.12470128267375</v>
      </c>
      <c r="L25" s="124">
        <f t="shared" si="3"/>
        <v>537.05621767483694</v>
      </c>
    </row>
    <row r="26" spans="2:12" ht="12.75">
      <c r="B26" s="271" t="s">
        <v>30</v>
      </c>
      <c r="C26" s="272"/>
      <c r="D26" s="272"/>
      <c r="E26" s="272"/>
      <c r="F26" s="273"/>
      <c r="G26" s="20">
        <f>+G23+G24+G25</f>
        <v>-4695.9500000000044</v>
      </c>
      <c r="H26" s="20">
        <f>+H23+H24+H25</f>
        <v>49549</v>
      </c>
      <c r="I26" s="20">
        <f>+I23+I24+I25</f>
        <v>49549</v>
      </c>
      <c r="J26" s="20">
        <f>+J23+J24+J25</f>
        <v>-8759.3099999999977</v>
      </c>
      <c r="K26" s="125">
        <f t="shared" si="2"/>
        <v>186.52903033464986</v>
      </c>
      <c r="L26" s="125">
        <f t="shared" si="3"/>
        <v>-17.678076247754742</v>
      </c>
    </row>
    <row r="27" spans="2:12" ht="12.75">
      <c r="B27" s="274" t="s">
        <v>31</v>
      </c>
      <c r="C27" s="274"/>
      <c r="D27" s="274"/>
      <c r="E27" s="274"/>
      <c r="F27" s="274"/>
      <c r="G27" s="12">
        <f>+G16+G26</f>
        <v>-7.4942363426089287E-10</v>
      </c>
      <c r="H27" s="12">
        <f>+H16+H26</f>
        <v>0</v>
      </c>
      <c r="I27" s="12">
        <f>+I16+I26</f>
        <v>0</v>
      </c>
      <c r="J27" s="12">
        <f>+J16+J26</f>
        <v>5.2386894822120667E-10</v>
      </c>
      <c r="K27" s="116"/>
      <c r="L27" s="116"/>
    </row>
    <row r="29" spans="2:12" ht="15">
      <c r="B29" s="126"/>
      <c r="C29" s="126"/>
      <c r="D29" s="126"/>
      <c r="E29" s="126"/>
      <c r="F29" s="126"/>
      <c r="G29" s="127"/>
      <c r="H29" s="128"/>
      <c r="I29" s="128"/>
      <c r="J29" s="127"/>
      <c r="K29" s="127"/>
      <c r="L29" s="127"/>
    </row>
    <row r="30" spans="2:12" ht="34.5" customHeight="1">
      <c r="B30" s="269" t="s">
        <v>32</v>
      </c>
      <c r="C30" s="269"/>
      <c r="D30" s="269"/>
      <c r="E30" s="269"/>
      <c r="F30" s="269"/>
      <c r="G30" s="269"/>
      <c r="H30" s="269"/>
      <c r="I30" s="269"/>
      <c r="J30" s="269"/>
      <c r="K30" s="269"/>
      <c r="L30" s="269"/>
    </row>
    <row r="31" spans="2:12" ht="12.75">
      <c r="B31" s="269" t="s">
        <v>33</v>
      </c>
      <c r="C31" s="269"/>
      <c r="D31" s="269"/>
      <c r="E31" s="269"/>
      <c r="F31" s="269"/>
      <c r="G31" s="269"/>
      <c r="H31" s="269"/>
      <c r="I31" s="269"/>
      <c r="J31" s="269"/>
      <c r="K31" s="269"/>
      <c r="L31" s="269"/>
    </row>
    <row r="32" spans="2:12">
      <c r="B32" s="269" t="s">
        <v>34</v>
      </c>
      <c r="C32" s="269"/>
      <c r="D32" s="269"/>
      <c r="E32" s="269"/>
      <c r="F32" s="269"/>
      <c r="G32" s="269"/>
      <c r="H32" s="269"/>
      <c r="I32" s="269"/>
      <c r="J32" s="269"/>
      <c r="K32" s="269"/>
      <c r="L32" s="269"/>
    </row>
    <row r="33" spans="2:12" ht="44.25" customHeight="1"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</row>
    <row r="34" spans="2:12">
      <c r="B34" s="270" t="s">
        <v>35</v>
      </c>
      <c r="C34" s="270"/>
      <c r="D34" s="270"/>
      <c r="E34" s="270"/>
      <c r="F34" s="270"/>
      <c r="G34" s="270"/>
      <c r="H34" s="270"/>
      <c r="I34" s="270"/>
      <c r="J34" s="270"/>
      <c r="K34" s="270"/>
      <c r="L34" s="270"/>
    </row>
    <row r="35" spans="2:12" ht="20.25" customHeight="1"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</row>
  </sheetData>
  <mergeCells count="26">
    <mergeCell ref="B1:L1"/>
    <mergeCell ref="B3:L3"/>
    <mergeCell ref="B5:L5"/>
    <mergeCell ref="B7:F7"/>
    <mergeCell ref="B18:F18"/>
    <mergeCell ref="B19:F19"/>
    <mergeCell ref="B21:F21"/>
    <mergeCell ref="B8:F8"/>
    <mergeCell ref="B9:F9"/>
    <mergeCell ref="B10:F10"/>
    <mergeCell ref="B11:F11"/>
    <mergeCell ref="B12:F12"/>
    <mergeCell ref="B13:F13"/>
    <mergeCell ref="B14:F14"/>
    <mergeCell ref="B16:F16"/>
    <mergeCell ref="B20:F20"/>
    <mergeCell ref="B22:F22"/>
    <mergeCell ref="B32:L33"/>
    <mergeCell ref="B34:L35"/>
    <mergeCell ref="B24:F24"/>
    <mergeCell ref="B25:F25"/>
    <mergeCell ref="B26:F26"/>
    <mergeCell ref="B27:F27"/>
    <mergeCell ref="B30:L30"/>
    <mergeCell ref="B31:L31"/>
    <mergeCell ref="B23:F23"/>
  </mergeCells>
  <phoneticPr fontId="0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AW265"/>
  <sheetViews>
    <sheetView topLeftCell="A7" workbookViewId="0">
      <selection activeCell="A10" sqref="A1:L65536"/>
    </sheetView>
  </sheetViews>
  <sheetFormatPr defaultRowHeight="11.25"/>
  <cols>
    <col min="1" max="1" width="7.1640625" style="2" customWidth="1"/>
    <col min="2" max="2" width="4.83203125" style="2" customWidth="1"/>
    <col min="3" max="3" width="4.5" style="2" customWidth="1"/>
    <col min="4" max="4" width="9.33203125" style="2"/>
    <col min="5" max="5" width="9.33203125" style="2" customWidth="1"/>
    <col min="6" max="6" width="39.5" style="2" customWidth="1"/>
    <col min="7" max="7" width="24.33203125" style="2" customWidth="1"/>
    <col min="8" max="8" width="14.83203125" style="2" customWidth="1"/>
    <col min="9" max="9" width="15.1640625" style="2" customWidth="1"/>
    <col min="10" max="10" width="21.83203125" style="2" customWidth="1"/>
    <col min="11" max="11" width="13.5" style="2" customWidth="1"/>
    <col min="12" max="12" width="12.1640625" style="2" customWidth="1"/>
    <col min="13" max="49" width="9.33203125" style="47" customWidth="1"/>
  </cols>
  <sheetData>
    <row r="1" spans="1:49" s="94" customFormat="1" ht="18">
      <c r="A1" s="48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</row>
    <row r="2" spans="1:49" s="94" customFormat="1" ht="15.75">
      <c r="A2" s="48"/>
      <c r="B2" s="294" t="s">
        <v>2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</row>
    <row r="3" spans="1:49" s="94" customFormat="1" ht="18">
      <c r="A3" s="48"/>
      <c r="B3" s="131"/>
      <c r="C3" s="131"/>
      <c r="D3" s="131"/>
      <c r="E3" s="131"/>
      <c r="F3" s="131"/>
      <c r="G3" s="131"/>
      <c r="H3" s="131"/>
      <c r="I3" s="131"/>
      <c r="J3" s="132"/>
      <c r="K3" s="132"/>
      <c r="L3" s="132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</row>
    <row r="4" spans="1:49" s="94" customFormat="1" ht="15.75">
      <c r="A4" s="48"/>
      <c r="B4" s="294" t="s">
        <v>66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</row>
    <row r="5" spans="1:49" s="94" customFormat="1" ht="18">
      <c r="A5" s="48"/>
      <c r="B5" s="131"/>
      <c r="C5" s="131"/>
      <c r="D5" s="131"/>
      <c r="E5" s="131"/>
      <c r="F5" s="131"/>
      <c r="G5" s="131"/>
      <c r="H5" s="131"/>
      <c r="I5" s="131"/>
      <c r="J5" s="132"/>
      <c r="K5" s="132"/>
      <c r="L5" s="132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</row>
    <row r="6" spans="1:49" s="94" customFormat="1" ht="15.75">
      <c r="A6" s="48"/>
      <c r="B6" s="294" t="s">
        <v>67</v>
      </c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</row>
    <row r="7" spans="1:49" s="94" customFormat="1" ht="18">
      <c r="A7" s="48"/>
      <c r="B7" s="131"/>
      <c r="C7" s="131"/>
      <c r="D7" s="131"/>
      <c r="E7" s="131"/>
      <c r="F7" s="131"/>
      <c r="G7" s="131"/>
      <c r="H7" s="131"/>
      <c r="I7" s="131"/>
      <c r="J7" s="132"/>
      <c r="K7" s="132"/>
      <c r="L7" s="132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</row>
    <row r="8" spans="1:49" s="94" customFormat="1" ht="70.5" customHeight="1">
      <c r="A8" s="48"/>
      <c r="B8" s="295" t="s">
        <v>11</v>
      </c>
      <c r="C8" s="296"/>
      <c r="D8" s="296"/>
      <c r="E8" s="296"/>
      <c r="F8" s="297"/>
      <c r="G8" s="133" t="s">
        <v>68</v>
      </c>
      <c r="H8" s="133" t="s">
        <v>246</v>
      </c>
      <c r="I8" s="133" t="s">
        <v>13</v>
      </c>
      <c r="J8" s="133" t="s">
        <v>69</v>
      </c>
      <c r="K8" s="133" t="s">
        <v>15</v>
      </c>
      <c r="L8" s="133" t="s">
        <v>16</v>
      </c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</row>
    <row r="9" spans="1:49" s="94" customFormat="1" ht="21" customHeight="1">
      <c r="A9" s="48"/>
      <c r="B9" s="291">
        <v>1</v>
      </c>
      <c r="C9" s="292"/>
      <c r="D9" s="292"/>
      <c r="E9" s="292"/>
      <c r="F9" s="293"/>
      <c r="G9" s="134">
        <v>2</v>
      </c>
      <c r="H9" s="134">
        <v>3</v>
      </c>
      <c r="I9" s="134">
        <v>4</v>
      </c>
      <c r="J9" s="134">
        <v>5</v>
      </c>
      <c r="K9" s="134" t="s">
        <v>17</v>
      </c>
      <c r="L9" s="134" t="s">
        <v>18</v>
      </c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</row>
    <row r="10" spans="1:49" s="94" customFormat="1" ht="20.25" customHeight="1">
      <c r="A10" s="48"/>
      <c r="B10" s="33"/>
      <c r="C10" s="33"/>
      <c r="D10" s="33"/>
      <c r="E10" s="33"/>
      <c r="F10" s="33" t="s">
        <v>70</v>
      </c>
      <c r="G10" s="135">
        <f>G11</f>
        <v>8865870.3200000003</v>
      </c>
      <c r="H10" s="136">
        <f>H11</f>
        <v>31831579</v>
      </c>
      <c r="I10" s="136">
        <f>I11</f>
        <v>31831579</v>
      </c>
      <c r="J10" s="135">
        <f>J11</f>
        <v>9908766.6400000006</v>
      </c>
      <c r="K10" s="34">
        <f>SUM(J10/G10)*100</f>
        <v>111.76304505207335</v>
      </c>
      <c r="L10" s="34">
        <f>SUM(J10/I10)*100</f>
        <v>31.128731125779218</v>
      </c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</row>
    <row r="11" spans="1:49" s="94" customFormat="1" ht="18" customHeight="1">
      <c r="A11" s="48"/>
      <c r="B11" s="33">
        <v>6</v>
      </c>
      <c r="C11" s="33"/>
      <c r="D11" s="33"/>
      <c r="E11" s="33"/>
      <c r="F11" s="33" t="s">
        <v>39</v>
      </c>
      <c r="G11" s="137">
        <f>SUM(G12+G16+G21)</f>
        <v>8865870.3200000003</v>
      </c>
      <c r="H11" s="136">
        <f>SUM(H12++H16+H21)</f>
        <v>31831579</v>
      </c>
      <c r="I11" s="136">
        <f>SUM(I12++I16+I21)</f>
        <v>31831579</v>
      </c>
      <c r="J11" s="137">
        <f>SUM(J12+J16+J21)</f>
        <v>9908766.6400000006</v>
      </c>
      <c r="K11" s="34">
        <f t="shared" ref="K11:K24" si="0">SUM(J11/G11)*100</f>
        <v>111.76304505207335</v>
      </c>
      <c r="L11" s="34">
        <f>SUM(J11/I11)*100</f>
        <v>31.128731125779218</v>
      </c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</row>
    <row r="12" spans="1:49" s="94" customFormat="1" ht="25.5">
      <c r="A12" s="48"/>
      <c r="B12" s="36"/>
      <c r="C12" s="36">
        <v>63</v>
      </c>
      <c r="D12" s="36"/>
      <c r="E12" s="36"/>
      <c r="F12" s="36" t="s">
        <v>71</v>
      </c>
      <c r="G12" s="138"/>
      <c r="H12" s="139">
        <v>481281</v>
      </c>
      <c r="I12" s="139">
        <v>481281</v>
      </c>
      <c r="J12" s="35">
        <f>J13</f>
        <v>428191.19</v>
      </c>
      <c r="K12" s="34"/>
      <c r="L12" s="35">
        <f>SUM(J12/I12)*100</f>
        <v>88.969061733166271</v>
      </c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</row>
    <row r="13" spans="1:49" s="94" customFormat="1" ht="25.5">
      <c r="A13" s="48"/>
      <c r="B13" s="38"/>
      <c r="C13" s="38"/>
      <c r="D13" s="38">
        <v>632</v>
      </c>
      <c r="E13" s="38"/>
      <c r="F13" s="39" t="s">
        <v>72</v>
      </c>
      <c r="G13" s="138"/>
      <c r="H13" s="139"/>
      <c r="I13" s="139"/>
      <c r="J13" s="35">
        <f>J14</f>
        <v>428191.19</v>
      </c>
      <c r="K13" s="34"/>
      <c r="L13" s="35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</row>
    <row r="14" spans="1:49" s="94" customFormat="1" ht="25.5">
      <c r="A14" s="48"/>
      <c r="B14" s="38"/>
      <c r="C14" s="38"/>
      <c r="D14" s="38"/>
      <c r="E14" s="38">
        <v>6323</v>
      </c>
      <c r="F14" s="40" t="s">
        <v>73</v>
      </c>
      <c r="G14" s="138"/>
      <c r="H14" s="139"/>
      <c r="I14" s="139"/>
      <c r="J14" s="35">
        <v>428191.19</v>
      </c>
      <c r="K14" s="34"/>
      <c r="L14" s="35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</row>
    <row r="15" spans="1:49" s="94" customFormat="1" ht="12.75">
      <c r="A15" s="48"/>
      <c r="B15" s="38"/>
      <c r="C15" s="38"/>
      <c r="D15" s="38"/>
      <c r="E15" s="38"/>
      <c r="F15" s="40"/>
      <c r="G15" s="138"/>
      <c r="H15" s="139"/>
      <c r="I15" s="139"/>
      <c r="J15" s="35"/>
      <c r="K15" s="34"/>
      <c r="L15" s="35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</row>
    <row r="16" spans="1:49" s="94" customFormat="1" ht="25.5">
      <c r="A16" s="48"/>
      <c r="B16" s="38"/>
      <c r="C16" s="38">
        <v>66</v>
      </c>
      <c r="D16" s="38"/>
      <c r="E16" s="38"/>
      <c r="F16" s="40" t="s">
        <v>110</v>
      </c>
      <c r="G16" s="138">
        <v>4695.95</v>
      </c>
      <c r="H16" s="139">
        <v>15148</v>
      </c>
      <c r="I16" s="139">
        <v>15148</v>
      </c>
      <c r="J16" s="35">
        <f>J17</f>
        <v>9565.02</v>
      </c>
      <c r="K16" s="34">
        <f t="shared" si="0"/>
        <v>203.68658099000206</v>
      </c>
      <c r="L16" s="35">
        <f t="shared" ref="L16:L22" si="1">SUM(J16/I16)*100</f>
        <v>63.143781357274889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</row>
    <row r="17" spans="1:49" s="94" customFormat="1" ht="25.5">
      <c r="A17" s="48"/>
      <c r="B17" s="38"/>
      <c r="C17" s="38"/>
      <c r="D17" s="38">
        <v>661</v>
      </c>
      <c r="E17" s="38"/>
      <c r="F17" s="40" t="s">
        <v>111</v>
      </c>
      <c r="G17" s="138">
        <v>4695.95</v>
      </c>
      <c r="H17" s="139"/>
      <c r="I17" s="139"/>
      <c r="J17" s="35">
        <f>J18</f>
        <v>9565.02</v>
      </c>
      <c r="K17" s="34">
        <f t="shared" si="0"/>
        <v>203.68658099000206</v>
      </c>
      <c r="L17" s="35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</row>
    <row r="18" spans="1:49" s="94" customFormat="1" ht="19.5" customHeight="1">
      <c r="A18" s="48"/>
      <c r="B18" s="38"/>
      <c r="C18" s="38"/>
      <c r="D18" s="38"/>
      <c r="E18" s="38">
        <v>6615</v>
      </c>
      <c r="F18" s="40" t="s">
        <v>112</v>
      </c>
      <c r="G18" s="138">
        <v>4695.95</v>
      </c>
      <c r="H18" s="139"/>
      <c r="I18" s="139"/>
      <c r="J18" s="35">
        <v>9565.02</v>
      </c>
      <c r="K18" s="34">
        <f t="shared" si="0"/>
        <v>203.68658099000206</v>
      </c>
      <c r="L18" s="35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</row>
    <row r="19" spans="1:49" s="94" customFormat="1" ht="12.75">
      <c r="A19" s="48"/>
      <c r="B19" s="38"/>
      <c r="C19" s="38"/>
      <c r="D19" s="41"/>
      <c r="E19" s="41"/>
      <c r="F19" s="41"/>
      <c r="G19" s="138"/>
      <c r="H19" s="139"/>
      <c r="I19" s="139"/>
      <c r="J19" s="37"/>
      <c r="K19" s="34"/>
      <c r="L19" s="35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</row>
    <row r="20" spans="1:49" s="94" customFormat="1" ht="12.75">
      <c r="A20" s="48"/>
      <c r="B20" s="38"/>
      <c r="C20" s="38"/>
      <c r="D20" s="41"/>
      <c r="E20" s="41"/>
      <c r="F20" s="41"/>
      <c r="G20" s="138"/>
      <c r="H20" s="139"/>
      <c r="I20" s="139"/>
      <c r="J20" s="37"/>
      <c r="K20" s="34"/>
      <c r="L20" s="35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</row>
    <row r="21" spans="1:49" s="94" customFormat="1" ht="12.75">
      <c r="A21" s="48"/>
      <c r="B21" s="38"/>
      <c r="C21" s="38">
        <v>67</v>
      </c>
      <c r="D21" s="41"/>
      <c r="E21" s="41"/>
      <c r="F21" s="36" t="s">
        <v>74</v>
      </c>
      <c r="G21" s="138">
        <f>G22</f>
        <v>8861174.370000001</v>
      </c>
      <c r="H21" s="139">
        <f>H22</f>
        <v>31335150</v>
      </c>
      <c r="I21" s="139">
        <f>I22</f>
        <v>31335150</v>
      </c>
      <c r="J21" s="138">
        <f>J22</f>
        <v>9471010.4299999997</v>
      </c>
      <c r="K21" s="35">
        <f t="shared" si="0"/>
        <v>106.88211330164805</v>
      </c>
      <c r="L21" s="35">
        <f t="shared" si="1"/>
        <v>30.224876632152707</v>
      </c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</row>
    <row r="22" spans="1:49" s="94" customFormat="1" ht="12.75">
      <c r="A22" s="48"/>
      <c r="B22" s="38"/>
      <c r="C22" s="38"/>
      <c r="D22" s="38">
        <v>671</v>
      </c>
      <c r="E22" s="38"/>
      <c r="F22" s="36" t="s">
        <v>74</v>
      </c>
      <c r="G22" s="138">
        <f>SUM(G23:G24)</f>
        <v>8861174.370000001</v>
      </c>
      <c r="H22" s="139">
        <v>31335150</v>
      </c>
      <c r="I22" s="139">
        <v>31335150</v>
      </c>
      <c r="J22" s="138">
        <f>SUM(J23:J24)</f>
        <v>9471010.4299999997</v>
      </c>
      <c r="K22" s="35">
        <f t="shared" si="0"/>
        <v>106.88211330164805</v>
      </c>
      <c r="L22" s="35">
        <f t="shared" si="1"/>
        <v>30.224876632152707</v>
      </c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</row>
    <row r="23" spans="1:49" s="94" customFormat="1" ht="25.5">
      <c r="A23" s="48"/>
      <c r="B23" s="38"/>
      <c r="C23" s="38"/>
      <c r="D23" s="38"/>
      <c r="E23" s="38">
        <v>6711</v>
      </c>
      <c r="F23" s="36" t="s">
        <v>75</v>
      </c>
      <c r="G23" s="138">
        <v>8849024.0500000007</v>
      </c>
      <c r="H23" s="139"/>
      <c r="I23" s="139"/>
      <c r="J23" s="35">
        <v>9348625.8599999994</v>
      </c>
      <c r="K23" s="35">
        <f t="shared" si="0"/>
        <v>105.64584079755099</v>
      </c>
      <c r="L23" s="35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</row>
    <row r="24" spans="1:49" s="94" customFormat="1" ht="25.5">
      <c r="A24" s="48"/>
      <c r="B24" s="38"/>
      <c r="C24" s="38"/>
      <c r="D24" s="41"/>
      <c r="E24" s="38">
        <v>6712</v>
      </c>
      <c r="F24" s="36" t="s">
        <v>75</v>
      </c>
      <c r="G24" s="138">
        <v>12150.32</v>
      </c>
      <c r="H24" s="139"/>
      <c r="I24" s="139"/>
      <c r="J24" s="35">
        <v>122384.57</v>
      </c>
      <c r="K24" s="35">
        <f t="shared" si="0"/>
        <v>1007.253883025303</v>
      </c>
      <c r="L24" s="35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</row>
    <row r="25" spans="1:49" s="94" customFormat="1" ht="25.5">
      <c r="A25" s="48"/>
      <c r="B25" s="42"/>
      <c r="C25" s="38"/>
      <c r="D25" s="41"/>
      <c r="E25" s="38">
        <v>6714</v>
      </c>
      <c r="F25" s="36" t="s">
        <v>76</v>
      </c>
      <c r="G25" s="43"/>
      <c r="H25" s="44"/>
      <c r="I25" s="44"/>
      <c r="J25" s="43"/>
      <c r="K25" s="34"/>
      <c r="L25" s="34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</row>
    <row r="26" spans="1:49" s="94" customFormat="1" ht="12.75">
      <c r="A26" s="48"/>
      <c r="B26" s="38"/>
      <c r="C26" s="38"/>
      <c r="D26" s="41"/>
      <c r="E26" s="41"/>
      <c r="F26" s="45"/>
      <c r="G26" s="138"/>
      <c r="H26" s="139"/>
      <c r="I26" s="139"/>
      <c r="J26" s="37"/>
      <c r="K26" s="37"/>
      <c r="L26" s="3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</row>
    <row r="27" spans="1:49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</row>
    <row r="28" spans="1:49" ht="18">
      <c r="A28" s="48"/>
      <c r="B28" s="131"/>
      <c r="C28" s="131"/>
      <c r="D28" s="131"/>
      <c r="E28" s="131"/>
      <c r="F28" s="131"/>
      <c r="G28" s="131"/>
      <c r="H28" s="131"/>
      <c r="I28" s="131"/>
      <c r="J28" s="132"/>
      <c r="K28" s="132"/>
      <c r="L28" s="132"/>
    </row>
    <row r="29" spans="1:49" ht="38.25">
      <c r="A29" s="48"/>
      <c r="B29" s="295" t="s">
        <v>11</v>
      </c>
      <c r="C29" s="296"/>
      <c r="D29" s="296"/>
      <c r="E29" s="296"/>
      <c r="F29" s="297"/>
      <c r="G29" s="133" t="s">
        <v>68</v>
      </c>
      <c r="H29" s="133" t="s">
        <v>246</v>
      </c>
      <c r="I29" s="133" t="s">
        <v>13</v>
      </c>
      <c r="J29" s="133" t="s">
        <v>69</v>
      </c>
      <c r="K29" s="133" t="s">
        <v>15</v>
      </c>
      <c r="L29" s="133" t="s">
        <v>16</v>
      </c>
    </row>
    <row r="30" spans="1:49" ht="21.6" customHeight="1">
      <c r="A30" s="48"/>
      <c r="B30" s="291">
        <v>1</v>
      </c>
      <c r="C30" s="292"/>
      <c r="D30" s="292"/>
      <c r="E30" s="292"/>
      <c r="F30" s="293"/>
      <c r="G30" s="134">
        <v>2</v>
      </c>
      <c r="H30" s="134">
        <v>3</v>
      </c>
      <c r="I30" s="134">
        <v>4</v>
      </c>
      <c r="J30" s="134">
        <v>5</v>
      </c>
      <c r="K30" s="134" t="s">
        <v>17</v>
      </c>
      <c r="L30" s="134" t="s">
        <v>18</v>
      </c>
    </row>
    <row r="31" spans="1:49" ht="12.75">
      <c r="A31" s="46"/>
      <c r="B31" s="33"/>
      <c r="C31" s="33"/>
      <c r="D31" s="33"/>
      <c r="E31" s="33"/>
      <c r="F31" s="33" t="s">
        <v>77</v>
      </c>
      <c r="G31" s="135">
        <f>SUM(G32+G88)</f>
        <v>8861174.3699999992</v>
      </c>
      <c r="H31" s="140">
        <f>SUM(H32+H88)</f>
        <v>31881128</v>
      </c>
      <c r="I31" s="140">
        <f>SUM(I32+I88)</f>
        <v>31881128</v>
      </c>
      <c r="J31" s="135">
        <f>SUM(J32+J88)</f>
        <v>9900007.3300000001</v>
      </c>
      <c r="K31" s="135">
        <f>SUM(J31/G31)*100</f>
        <v>111.7234230658752</v>
      </c>
      <c r="L31" s="34">
        <f>SUM(J31/I31)*100</f>
        <v>31.052876579523787</v>
      </c>
    </row>
    <row r="32" spans="1:49" ht="12.75">
      <c r="A32" s="46"/>
      <c r="B32" s="33">
        <v>3</v>
      </c>
      <c r="C32" s="33"/>
      <c r="D32" s="33"/>
      <c r="E32" s="33"/>
      <c r="F32" s="33" t="s">
        <v>50</v>
      </c>
      <c r="G32" s="135">
        <f>SUM(G33+G41+G72+G77+G82+G85)</f>
        <v>8849024.0499999989</v>
      </c>
      <c r="H32" s="140">
        <f>SUM(H33+H41+H72+H77+H82+H85)</f>
        <v>24378988</v>
      </c>
      <c r="I32" s="140">
        <f>SUM(I33+I41+I72+I77+I82+I85)</f>
        <v>24378988</v>
      </c>
      <c r="J32" s="135">
        <f>SUM(J33+J41+J72+J77+J82+J85)</f>
        <v>9777622.7599999998</v>
      </c>
      <c r="K32" s="135">
        <f>SUM(J32/G32)*100</f>
        <v>110.49379801380471</v>
      </c>
      <c r="L32" s="34">
        <f>SUM(J32/I32)*100</f>
        <v>40.106762265931629</v>
      </c>
    </row>
    <row r="33" spans="1:49" s="2" customFormat="1" ht="12.75">
      <c r="A33" s="46"/>
      <c r="B33" s="36"/>
      <c r="C33" s="36">
        <v>31</v>
      </c>
      <c r="D33" s="36"/>
      <c r="E33" s="36"/>
      <c r="F33" s="36" t="s">
        <v>78</v>
      </c>
      <c r="G33" s="80">
        <v>6689602.7599999998</v>
      </c>
      <c r="H33" s="141">
        <v>15332190</v>
      </c>
      <c r="I33" s="141">
        <v>15332190</v>
      </c>
      <c r="J33" s="80">
        <v>7176906.3200000003</v>
      </c>
      <c r="K33" s="138">
        <f>SUM(J33/G33)*100</f>
        <v>107.28449173266009</v>
      </c>
      <c r="L33" s="35">
        <f>SUM(J33/I33)*100</f>
        <v>46.809401135780341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</row>
    <row r="34" spans="1:49" ht="12.75">
      <c r="A34" s="46"/>
      <c r="B34" s="38"/>
      <c r="C34" s="38"/>
      <c r="D34" s="38">
        <v>311</v>
      </c>
      <c r="E34" s="38"/>
      <c r="F34" s="38" t="s">
        <v>79</v>
      </c>
      <c r="G34" s="80">
        <v>5675481.75</v>
      </c>
      <c r="H34" s="142"/>
      <c r="I34" s="142"/>
      <c r="J34" s="80">
        <v>6069611.5099999998</v>
      </c>
      <c r="K34" s="138">
        <f t="shared" ref="K34:K40" si="2">SUM(J34/G34)*100</f>
        <v>106.94442828575741</v>
      </c>
      <c r="L34" s="34"/>
    </row>
    <row r="35" spans="1:49" ht="12.75">
      <c r="A35" s="46"/>
      <c r="B35" s="38"/>
      <c r="C35" s="38"/>
      <c r="D35" s="38"/>
      <c r="E35" s="38">
        <v>3111</v>
      </c>
      <c r="F35" s="38" t="s">
        <v>80</v>
      </c>
      <c r="G35" s="80">
        <v>5543066.1399999997</v>
      </c>
      <c r="H35" s="142"/>
      <c r="I35" s="142"/>
      <c r="J35" s="80">
        <v>5909853.3799999999</v>
      </c>
      <c r="K35" s="138">
        <f t="shared" si="2"/>
        <v>106.61704606685427</v>
      </c>
      <c r="L35" s="34"/>
    </row>
    <row r="36" spans="1:49" ht="12.75">
      <c r="A36" s="46"/>
      <c r="B36" s="38"/>
      <c r="C36" s="38"/>
      <c r="D36" s="38"/>
      <c r="E36" s="38">
        <v>3113</v>
      </c>
      <c r="F36" s="38" t="s">
        <v>81</v>
      </c>
      <c r="G36" s="80">
        <v>132415.60999999999</v>
      </c>
      <c r="H36" s="142"/>
      <c r="I36" s="142"/>
      <c r="J36" s="80">
        <v>159758.13</v>
      </c>
      <c r="K36" s="138">
        <f t="shared" si="2"/>
        <v>120.64901562587676</v>
      </c>
      <c r="L36" s="34"/>
    </row>
    <row r="37" spans="1:49" ht="12.75">
      <c r="A37" s="46"/>
      <c r="B37" s="38"/>
      <c r="C37" s="38"/>
      <c r="D37" s="38">
        <v>312</v>
      </c>
      <c r="E37" s="38"/>
      <c r="F37" s="38" t="s">
        <v>82</v>
      </c>
      <c r="G37" s="80">
        <v>82601.820000000007</v>
      </c>
      <c r="H37" s="142"/>
      <c r="I37" s="142"/>
      <c r="J37" s="80">
        <v>110111.09</v>
      </c>
      <c r="K37" s="138">
        <f t="shared" si="2"/>
        <v>133.30346716331428</v>
      </c>
      <c r="L37" s="34"/>
    </row>
    <row r="38" spans="1:49" ht="12.75">
      <c r="A38" s="46"/>
      <c r="B38" s="38"/>
      <c r="C38" s="38"/>
      <c r="D38" s="38"/>
      <c r="E38" s="38">
        <v>3121</v>
      </c>
      <c r="F38" s="40" t="s">
        <v>82</v>
      </c>
      <c r="G38" s="80">
        <v>82601.820000000007</v>
      </c>
      <c r="H38" s="142"/>
      <c r="I38" s="142"/>
      <c r="J38" s="80">
        <v>110111.09</v>
      </c>
      <c r="K38" s="138">
        <f t="shared" si="2"/>
        <v>133.30346716331428</v>
      </c>
      <c r="L38" s="34"/>
    </row>
    <row r="39" spans="1:49" ht="12.75">
      <c r="A39" s="46"/>
      <c r="B39" s="38"/>
      <c r="C39" s="38"/>
      <c r="D39" s="38">
        <v>313</v>
      </c>
      <c r="E39" s="38"/>
      <c r="F39" s="40" t="s">
        <v>83</v>
      </c>
      <c r="G39" s="80">
        <v>931519.19</v>
      </c>
      <c r="H39" s="142"/>
      <c r="I39" s="142"/>
      <c r="J39" s="80">
        <v>997183.72</v>
      </c>
      <c r="K39" s="138">
        <f t="shared" si="2"/>
        <v>107.04918703821873</v>
      </c>
      <c r="L39" s="34"/>
    </row>
    <row r="40" spans="1:49" ht="25.5">
      <c r="A40" s="46"/>
      <c r="B40" s="38"/>
      <c r="C40" s="38"/>
      <c r="D40" s="38"/>
      <c r="E40" s="38">
        <v>3132</v>
      </c>
      <c r="F40" s="40" t="s">
        <v>84</v>
      </c>
      <c r="G40" s="80">
        <v>931519.19</v>
      </c>
      <c r="H40" s="142"/>
      <c r="I40" s="142"/>
      <c r="J40" s="80">
        <v>997183.72</v>
      </c>
      <c r="K40" s="138">
        <f t="shared" si="2"/>
        <v>107.04918703821873</v>
      </c>
      <c r="L40" s="34"/>
    </row>
    <row r="41" spans="1:49" s="2" customFormat="1" ht="12.75">
      <c r="A41" s="46"/>
      <c r="B41" s="38"/>
      <c r="C41" s="38">
        <v>32</v>
      </c>
      <c r="D41" s="38"/>
      <c r="E41" s="38"/>
      <c r="F41" s="38" t="s">
        <v>85</v>
      </c>
      <c r="G41" s="80">
        <v>2012242.02</v>
      </c>
      <c r="H41" s="141">
        <v>8805368</v>
      </c>
      <c r="I41" s="141">
        <v>8805368</v>
      </c>
      <c r="J41" s="80">
        <v>2460734.4</v>
      </c>
      <c r="K41" s="35">
        <f>SUM(J41/G41)*100</f>
        <v>122.28819274929961</v>
      </c>
      <c r="L41" s="35">
        <f>SUM(J41/I41)*100</f>
        <v>27.945843944284892</v>
      </c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</row>
    <row r="42" spans="1:49" ht="12.75">
      <c r="A42" s="46"/>
      <c r="B42" s="38"/>
      <c r="C42" s="38"/>
      <c r="D42" s="38">
        <v>321</v>
      </c>
      <c r="E42" s="38"/>
      <c r="F42" s="38" t="s">
        <v>86</v>
      </c>
      <c r="G42" s="80">
        <v>518458.52</v>
      </c>
      <c r="H42" s="142"/>
      <c r="I42" s="142"/>
      <c r="J42" s="80">
        <v>628887.31999999995</v>
      </c>
      <c r="K42" s="35">
        <f t="shared" ref="K42:K87" si="3">SUM(J42/G42)*100</f>
        <v>121.29944744663467</v>
      </c>
      <c r="L42" s="34"/>
    </row>
    <row r="43" spans="1:49" ht="12.75">
      <c r="A43" s="46"/>
      <c r="B43" s="38"/>
      <c r="C43" s="42"/>
      <c r="D43" s="38"/>
      <c r="E43" s="38">
        <v>3211</v>
      </c>
      <c r="F43" s="40" t="s">
        <v>87</v>
      </c>
      <c r="G43" s="80">
        <v>370772.23</v>
      </c>
      <c r="H43" s="142"/>
      <c r="I43" s="142"/>
      <c r="J43" s="80">
        <v>474055.48</v>
      </c>
      <c r="K43" s="35">
        <f t="shared" si="3"/>
        <v>127.8562528806432</v>
      </c>
      <c r="L43" s="34"/>
    </row>
    <row r="44" spans="1:49" ht="25.5">
      <c r="A44" s="46"/>
      <c r="B44" s="38"/>
      <c r="C44" s="42"/>
      <c r="D44" s="38"/>
      <c r="E44" s="38">
        <v>3212</v>
      </c>
      <c r="F44" s="40" t="s">
        <v>88</v>
      </c>
      <c r="G44" s="80">
        <v>146982.03</v>
      </c>
      <c r="H44" s="142"/>
      <c r="I44" s="142"/>
      <c r="J44" s="80">
        <v>153714.23000000001</v>
      </c>
      <c r="K44" s="35">
        <f t="shared" si="3"/>
        <v>104.58028780797217</v>
      </c>
      <c r="L44" s="34"/>
    </row>
    <row r="45" spans="1:49" ht="12.75">
      <c r="A45" s="46"/>
      <c r="B45" s="38"/>
      <c r="C45" s="38"/>
      <c r="D45" s="38"/>
      <c r="E45" s="38">
        <v>3213</v>
      </c>
      <c r="F45" s="40" t="s">
        <v>89</v>
      </c>
      <c r="G45" s="80">
        <v>704.26</v>
      </c>
      <c r="H45" s="142"/>
      <c r="I45" s="142"/>
      <c r="J45" s="80">
        <v>1117.6099999999999</v>
      </c>
      <c r="K45" s="35">
        <f t="shared" si="3"/>
        <v>158.69281231363414</v>
      </c>
      <c r="L45" s="34"/>
    </row>
    <row r="46" spans="1:49" ht="12.75">
      <c r="A46" s="46"/>
      <c r="B46" s="38"/>
      <c r="C46" s="38"/>
      <c r="D46" s="38">
        <v>322</v>
      </c>
      <c r="E46" s="38"/>
      <c r="F46" s="40" t="s">
        <v>90</v>
      </c>
      <c r="G46" s="80">
        <v>434430.41</v>
      </c>
      <c r="H46" s="142"/>
      <c r="I46" s="142"/>
      <c r="J46" s="80">
        <v>251528.43</v>
      </c>
      <c r="K46" s="35">
        <f t="shared" si="3"/>
        <v>57.89843993655969</v>
      </c>
      <c r="L46" s="34"/>
    </row>
    <row r="47" spans="1:49" ht="25.5">
      <c r="A47" s="46"/>
      <c r="B47" s="38"/>
      <c r="C47" s="38"/>
      <c r="D47" s="38"/>
      <c r="E47" s="38">
        <v>3221</v>
      </c>
      <c r="F47" s="40" t="s">
        <v>91</v>
      </c>
      <c r="G47" s="80">
        <v>19346.64</v>
      </c>
      <c r="H47" s="142"/>
      <c r="I47" s="142"/>
      <c r="J47" s="80">
        <v>31229.89</v>
      </c>
      <c r="K47" s="35">
        <f t="shared" si="3"/>
        <v>161.42281036913903</v>
      </c>
      <c r="L47" s="34"/>
    </row>
    <row r="48" spans="1:49" ht="12.75">
      <c r="A48" s="46"/>
      <c r="B48" s="38"/>
      <c r="C48" s="38"/>
      <c r="D48" s="38"/>
      <c r="E48" s="38">
        <v>3223</v>
      </c>
      <c r="F48" s="40" t="s">
        <v>113</v>
      </c>
      <c r="G48" s="80">
        <v>405491.47</v>
      </c>
      <c r="H48" s="142"/>
      <c r="I48" s="142"/>
      <c r="J48" s="80">
        <v>190639.49</v>
      </c>
      <c r="K48" s="35">
        <f t="shared" si="3"/>
        <v>47.014426715314137</v>
      </c>
      <c r="L48" s="34"/>
    </row>
    <row r="49" spans="1:12" ht="25.5">
      <c r="A49" s="46"/>
      <c r="B49" s="38"/>
      <c r="C49" s="38"/>
      <c r="D49" s="38"/>
      <c r="E49" s="38">
        <v>3224</v>
      </c>
      <c r="F49" s="40" t="s">
        <v>114</v>
      </c>
      <c r="G49" s="80">
        <v>7203.31</v>
      </c>
      <c r="H49" s="142"/>
      <c r="I49" s="142"/>
      <c r="J49" s="80">
        <v>11233.16</v>
      </c>
      <c r="K49" s="35">
        <f t="shared" si="3"/>
        <v>155.94441999580749</v>
      </c>
      <c r="L49" s="34"/>
    </row>
    <row r="50" spans="1:12" ht="12.75">
      <c r="A50" s="46"/>
      <c r="B50" s="38"/>
      <c r="C50" s="38"/>
      <c r="D50" s="38"/>
      <c r="E50" s="38">
        <v>3225</v>
      </c>
      <c r="F50" s="40" t="s">
        <v>115</v>
      </c>
      <c r="G50" s="80">
        <v>1005.34</v>
      </c>
      <c r="H50" s="142"/>
      <c r="I50" s="142"/>
      <c r="J50" s="80">
        <v>2674.2</v>
      </c>
      <c r="K50" s="35">
        <f t="shared" si="3"/>
        <v>265.99956233711976</v>
      </c>
      <c r="L50" s="34"/>
    </row>
    <row r="51" spans="1:12" ht="25.5">
      <c r="A51" s="46"/>
      <c r="B51" s="38"/>
      <c r="C51" s="38"/>
      <c r="D51" s="38"/>
      <c r="E51" s="38">
        <v>3227</v>
      </c>
      <c r="F51" s="40" t="s">
        <v>116</v>
      </c>
      <c r="G51" s="80">
        <v>1383.65</v>
      </c>
      <c r="H51" s="142"/>
      <c r="I51" s="142"/>
      <c r="J51" s="80">
        <v>15751.69</v>
      </c>
      <c r="K51" s="35">
        <f t="shared" si="3"/>
        <v>1138.4157843385249</v>
      </c>
      <c r="L51" s="34"/>
    </row>
    <row r="52" spans="1:12" ht="12.75">
      <c r="A52" s="46"/>
      <c r="B52" s="38"/>
      <c r="C52" s="38"/>
      <c r="D52" s="38">
        <v>323</v>
      </c>
      <c r="E52" s="38"/>
      <c r="F52" s="40" t="s">
        <v>92</v>
      </c>
      <c r="G52" s="80">
        <v>517333.05</v>
      </c>
      <c r="H52" s="142"/>
      <c r="I52" s="142"/>
      <c r="J52" s="80">
        <v>1013412.42</v>
      </c>
      <c r="K52" s="35">
        <f t="shared" si="3"/>
        <v>195.89168331696573</v>
      </c>
      <c r="L52" s="34"/>
    </row>
    <row r="53" spans="1:12" ht="12.75">
      <c r="A53" s="46"/>
      <c r="B53" s="38"/>
      <c r="C53" s="38"/>
      <c r="D53" s="38"/>
      <c r="E53" s="38">
        <v>3231</v>
      </c>
      <c r="F53" s="40" t="s">
        <v>93</v>
      </c>
      <c r="G53" s="80">
        <v>16594.689999999999</v>
      </c>
      <c r="H53" s="142"/>
      <c r="I53" s="142"/>
      <c r="J53" s="80">
        <v>20338.189999999999</v>
      </c>
      <c r="K53" s="35">
        <f t="shared" si="3"/>
        <v>122.55842079604982</v>
      </c>
      <c r="L53" s="34"/>
    </row>
    <row r="54" spans="1:12" ht="25.5">
      <c r="A54" s="46"/>
      <c r="B54" s="38"/>
      <c r="C54" s="38"/>
      <c r="D54" s="38"/>
      <c r="E54" s="38">
        <v>3232</v>
      </c>
      <c r="F54" s="40" t="s">
        <v>94</v>
      </c>
      <c r="G54" s="80">
        <v>73513.59</v>
      </c>
      <c r="H54" s="142"/>
      <c r="I54" s="142"/>
      <c r="J54" s="80">
        <v>537616.46</v>
      </c>
      <c r="K54" s="35">
        <f t="shared" si="3"/>
        <v>731.31574719721891</v>
      </c>
      <c r="L54" s="34"/>
    </row>
    <row r="55" spans="1:12" ht="12.75">
      <c r="A55" s="46"/>
      <c r="B55" s="38"/>
      <c r="C55" s="38"/>
      <c r="D55" s="38"/>
      <c r="E55" s="38">
        <v>3233</v>
      </c>
      <c r="F55" s="40" t="s">
        <v>95</v>
      </c>
      <c r="G55" s="80">
        <v>51261.29</v>
      </c>
      <c r="H55" s="142"/>
      <c r="I55" s="142"/>
      <c r="J55" s="80">
        <v>52955.15</v>
      </c>
      <c r="K55" s="35">
        <f t="shared" si="3"/>
        <v>103.30436475554947</v>
      </c>
      <c r="L55" s="34"/>
    </row>
    <row r="56" spans="1:12" ht="12.75">
      <c r="A56" s="46"/>
      <c r="B56" s="38"/>
      <c r="C56" s="38"/>
      <c r="D56" s="38"/>
      <c r="E56" s="38">
        <v>3234</v>
      </c>
      <c r="F56" s="40" t="s">
        <v>117</v>
      </c>
      <c r="G56" s="80">
        <v>34598.01</v>
      </c>
      <c r="H56" s="142"/>
      <c r="I56" s="142"/>
      <c r="J56" s="80">
        <v>32491.51</v>
      </c>
      <c r="K56" s="35">
        <f t="shared" si="3"/>
        <v>93.911499534221747</v>
      </c>
      <c r="L56" s="34"/>
    </row>
    <row r="57" spans="1:12" ht="12.75">
      <c r="A57" s="46"/>
      <c r="B57" s="38"/>
      <c r="C57" s="38"/>
      <c r="D57" s="38"/>
      <c r="E57" s="38">
        <v>3235</v>
      </c>
      <c r="F57" s="40" t="s">
        <v>118</v>
      </c>
      <c r="G57" s="80">
        <v>203319.44</v>
      </c>
      <c r="H57" s="142"/>
      <c r="I57" s="142"/>
      <c r="J57" s="80">
        <v>242265.81</v>
      </c>
      <c r="K57" s="35">
        <f t="shared" si="3"/>
        <v>119.15526129719814</v>
      </c>
      <c r="L57" s="34"/>
    </row>
    <row r="58" spans="1:12" ht="12.75">
      <c r="A58" s="46"/>
      <c r="B58" s="38"/>
      <c r="C58" s="38"/>
      <c r="D58" s="38"/>
      <c r="E58" s="38">
        <v>3236</v>
      </c>
      <c r="F58" s="40" t="s">
        <v>96</v>
      </c>
      <c r="G58" s="80">
        <v>32243.27</v>
      </c>
      <c r="H58" s="142"/>
      <c r="I58" s="142"/>
      <c r="J58" s="80">
        <v>27493.53</v>
      </c>
      <c r="K58" s="35">
        <f t="shared" si="3"/>
        <v>85.269049944375979</v>
      </c>
      <c r="L58" s="34"/>
    </row>
    <row r="59" spans="1:12" ht="12.75">
      <c r="A59" s="46"/>
      <c r="B59" s="38"/>
      <c r="C59" s="38"/>
      <c r="D59" s="38"/>
      <c r="E59" s="38">
        <v>3237</v>
      </c>
      <c r="F59" s="40" t="s">
        <v>119</v>
      </c>
      <c r="G59" s="80">
        <v>30996.560000000001</v>
      </c>
      <c r="H59" s="142"/>
      <c r="I59" s="142"/>
      <c r="J59" s="80">
        <v>47506.62</v>
      </c>
      <c r="K59" s="35">
        <f t="shared" si="3"/>
        <v>153.26416866903941</v>
      </c>
      <c r="L59" s="34"/>
    </row>
    <row r="60" spans="1:12" ht="12.75">
      <c r="A60" s="46"/>
      <c r="B60" s="38"/>
      <c r="C60" s="38"/>
      <c r="D60" s="38"/>
      <c r="E60" s="38">
        <v>3238</v>
      </c>
      <c r="F60" s="40" t="s">
        <v>97</v>
      </c>
      <c r="G60" s="80">
        <v>67913.64</v>
      </c>
      <c r="H60" s="142"/>
      <c r="I60" s="142"/>
      <c r="J60" s="80">
        <v>48404.61</v>
      </c>
      <c r="K60" s="35">
        <f>SUM(J60/G60)*100</f>
        <v>71.273767684959893</v>
      </c>
      <c r="L60" s="34"/>
    </row>
    <row r="61" spans="1:12" ht="12.75">
      <c r="A61" s="46"/>
      <c r="B61" s="38"/>
      <c r="C61" s="38"/>
      <c r="D61" s="38"/>
      <c r="E61" s="38">
        <v>3239</v>
      </c>
      <c r="F61" s="40" t="s">
        <v>120</v>
      </c>
      <c r="G61" s="80">
        <v>6892.56</v>
      </c>
      <c r="H61" s="142"/>
      <c r="I61" s="142"/>
      <c r="J61" s="80">
        <v>4340.54</v>
      </c>
      <c r="K61" s="35">
        <f>SUM(J61/G61)*100</f>
        <v>62.974279512982115</v>
      </c>
      <c r="L61" s="34"/>
    </row>
    <row r="62" spans="1:12" ht="25.5">
      <c r="A62" s="46"/>
      <c r="B62" s="38"/>
      <c r="C62" s="38"/>
      <c r="D62" s="38">
        <v>324</v>
      </c>
      <c r="E62" s="38"/>
      <c r="F62" s="40" t="s">
        <v>121</v>
      </c>
      <c r="G62" s="80">
        <v>36708.339999999997</v>
      </c>
      <c r="H62" s="142"/>
      <c r="I62" s="142"/>
      <c r="J62" s="80">
        <v>35727.69</v>
      </c>
      <c r="K62" s="35">
        <f>SUM(J62/G62)*100</f>
        <v>97.32853623999344</v>
      </c>
      <c r="L62" s="34"/>
    </row>
    <row r="63" spans="1:12" ht="25.5">
      <c r="A63" s="46"/>
      <c r="B63" s="38"/>
      <c r="C63" s="38"/>
      <c r="D63" s="38"/>
      <c r="E63" s="38">
        <v>3241</v>
      </c>
      <c r="F63" s="40" t="s">
        <v>121</v>
      </c>
      <c r="G63" s="80">
        <v>36708.339999999997</v>
      </c>
      <c r="H63" s="142"/>
      <c r="I63" s="142"/>
      <c r="J63" s="80">
        <v>35727.69</v>
      </c>
      <c r="K63" s="35">
        <f>SUM(J63/G63)*100</f>
        <v>97.32853623999344</v>
      </c>
      <c r="L63" s="34"/>
    </row>
    <row r="64" spans="1:12" ht="12.75">
      <c r="A64" s="46"/>
      <c r="B64" s="38"/>
      <c r="C64" s="38"/>
      <c r="D64" s="38">
        <v>329</v>
      </c>
      <c r="E64" s="38"/>
      <c r="F64" s="40" t="s">
        <v>98</v>
      </c>
      <c r="G64" s="80">
        <v>505311.7</v>
      </c>
      <c r="H64" s="142"/>
      <c r="I64" s="142"/>
      <c r="J64" s="80">
        <v>531178.54</v>
      </c>
      <c r="K64" s="35">
        <f t="shared" si="3"/>
        <v>105.11898695399296</v>
      </c>
      <c r="L64" s="34"/>
    </row>
    <row r="65" spans="1:49" ht="25.5">
      <c r="A65" s="46"/>
      <c r="B65" s="38"/>
      <c r="C65" s="38"/>
      <c r="D65" s="38"/>
      <c r="E65" s="38">
        <v>3291</v>
      </c>
      <c r="F65" s="40" t="s">
        <v>122</v>
      </c>
      <c r="G65" s="80">
        <v>398081.84</v>
      </c>
      <c r="H65" s="142"/>
      <c r="I65" s="142"/>
      <c r="J65" s="80">
        <v>402580.76</v>
      </c>
      <c r="K65" s="35">
        <f t="shared" si="3"/>
        <v>101.13014951900342</v>
      </c>
      <c r="L65" s="34"/>
    </row>
    <row r="66" spans="1:49" ht="12.75">
      <c r="A66" s="46"/>
      <c r="B66" s="38"/>
      <c r="C66" s="38"/>
      <c r="D66" s="38"/>
      <c r="E66" s="38">
        <v>3292</v>
      </c>
      <c r="F66" s="40" t="s">
        <v>123</v>
      </c>
      <c r="G66" s="80">
        <v>7646.63</v>
      </c>
      <c r="H66" s="142"/>
      <c r="I66" s="142"/>
      <c r="J66" s="80">
        <v>7308.7</v>
      </c>
      <c r="K66" s="35">
        <f t="shared" si="3"/>
        <v>95.580667562050209</v>
      </c>
      <c r="L66" s="34"/>
    </row>
    <row r="67" spans="1:49" ht="12.75">
      <c r="A67" s="46"/>
      <c r="B67" s="38"/>
      <c r="C67" s="38"/>
      <c r="D67" s="38"/>
      <c r="E67" s="38">
        <v>3293</v>
      </c>
      <c r="F67" s="40" t="s">
        <v>99</v>
      </c>
      <c r="G67" s="80">
        <v>13760.01</v>
      </c>
      <c r="H67" s="142"/>
      <c r="I67" s="142"/>
      <c r="J67" s="80">
        <v>25853.58</v>
      </c>
      <c r="K67" s="35">
        <f t="shared" si="3"/>
        <v>187.8892529874615</v>
      </c>
      <c r="L67" s="34"/>
    </row>
    <row r="68" spans="1:49" ht="12.75">
      <c r="A68" s="46"/>
      <c r="B68" s="38"/>
      <c r="C68" s="38"/>
      <c r="D68" s="38"/>
      <c r="E68" s="38">
        <v>3294</v>
      </c>
      <c r="F68" s="40" t="s">
        <v>124</v>
      </c>
      <c r="G68" s="80">
        <v>76370.720000000001</v>
      </c>
      <c r="H68" s="142"/>
      <c r="I68" s="142"/>
      <c r="J68" s="80">
        <v>82516.56</v>
      </c>
      <c r="K68" s="35">
        <f t="shared" si="3"/>
        <v>108.04737731947532</v>
      </c>
      <c r="L68" s="34"/>
    </row>
    <row r="69" spans="1:49" ht="12.75">
      <c r="A69" s="46"/>
      <c r="B69" s="38"/>
      <c r="C69" s="38"/>
      <c r="D69" s="38"/>
      <c r="E69" s="38">
        <v>3295</v>
      </c>
      <c r="F69" s="40" t="s">
        <v>100</v>
      </c>
      <c r="G69" s="80">
        <v>1672.46</v>
      </c>
      <c r="H69" s="142"/>
      <c r="I69" s="142"/>
      <c r="J69" s="80">
        <v>1538.86</v>
      </c>
      <c r="K69" s="35">
        <f t="shared" si="3"/>
        <v>92.011767097568836</v>
      </c>
      <c r="L69" s="34"/>
    </row>
    <row r="70" spans="1:49" ht="12.75">
      <c r="A70" s="46"/>
      <c r="B70" s="38"/>
      <c r="C70" s="38"/>
      <c r="D70" s="38"/>
      <c r="E70" s="38">
        <v>3296</v>
      </c>
      <c r="F70" s="40" t="s">
        <v>125</v>
      </c>
      <c r="G70" s="142"/>
      <c r="H70" s="142"/>
      <c r="I70" s="142"/>
      <c r="J70" s="80">
        <v>1119.3800000000001</v>
      </c>
      <c r="K70" s="35"/>
      <c r="L70" s="34"/>
    </row>
    <row r="71" spans="1:49" ht="12.75">
      <c r="A71" s="46"/>
      <c r="B71" s="38"/>
      <c r="C71" s="38"/>
      <c r="D71" s="38"/>
      <c r="E71" s="38">
        <v>3299</v>
      </c>
      <c r="F71" s="40" t="s">
        <v>98</v>
      </c>
      <c r="G71" s="80">
        <v>7780.04</v>
      </c>
      <c r="H71" s="142"/>
      <c r="I71" s="142"/>
      <c r="J71" s="80">
        <v>10260.700000000001</v>
      </c>
      <c r="K71" s="35">
        <f t="shared" si="3"/>
        <v>131.88492604151136</v>
      </c>
      <c r="L71" s="34"/>
    </row>
    <row r="72" spans="1:49" s="2" customFormat="1" ht="12.75">
      <c r="A72" s="46"/>
      <c r="B72" s="38"/>
      <c r="C72" s="38">
        <v>34</v>
      </c>
      <c r="D72" s="38"/>
      <c r="E72" s="38"/>
      <c r="F72" s="40" t="s">
        <v>101</v>
      </c>
      <c r="G72" s="80">
        <v>282.04000000000002</v>
      </c>
      <c r="H72" s="141">
        <v>5178</v>
      </c>
      <c r="I72" s="141">
        <v>5178</v>
      </c>
      <c r="J72" s="80">
        <v>389.2</v>
      </c>
      <c r="K72" s="35">
        <f t="shared" si="3"/>
        <v>137.99461069351864</v>
      </c>
      <c r="L72" s="35">
        <f>SUM(J72/I72)*100</f>
        <v>7.5164156044804944</v>
      </c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</row>
    <row r="73" spans="1:49" ht="12.75">
      <c r="A73" s="46"/>
      <c r="B73" s="38"/>
      <c r="C73" s="38"/>
      <c r="D73" s="38">
        <v>343</v>
      </c>
      <c r="E73" s="38"/>
      <c r="F73" s="40" t="s">
        <v>102</v>
      </c>
      <c r="G73" s="80">
        <v>282.04000000000002</v>
      </c>
      <c r="H73" s="142"/>
      <c r="I73" s="142"/>
      <c r="J73" s="80">
        <v>389.2</v>
      </c>
      <c r="K73" s="35">
        <f t="shared" si="3"/>
        <v>137.99461069351864</v>
      </c>
      <c r="L73" s="34"/>
    </row>
    <row r="74" spans="1:49" ht="25.5">
      <c r="A74" s="46"/>
      <c r="B74" s="38"/>
      <c r="C74" s="38"/>
      <c r="D74" s="38"/>
      <c r="E74" s="38">
        <v>3431</v>
      </c>
      <c r="F74" s="40" t="s">
        <v>126</v>
      </c>
      <c r="G74" s="80">
        <v>189.65</v>
      </c>
      <c r="H74" s="142"/>
      <c r="I74" s="142"/>
      <c r="J74" s="80">
        <v>229.89</v>
      </c>
      <c r="K74" s="35">
        <f t="shared" si="3"/>
        <v>121.21803321908777</v>
      </c>
      <c r="L74" s="34"/>
    </row>
    <row r="75" spans="1:49" ht="25.5">
      <c r="A75" s="46"/>
      <c r="B75" s="38"/>
      <c r="C75" s="38"/>
      <c r="D75" s="38"/>
      <c r="E75" s="38">
        <v>3432</v>
      </c>
      <c r="F75" s="40" t="s">
        <v>127</v>
      </c>
      <c r="G75" s="80">
        <v>5.91</v>
      </c>
      <c r="H75" s="142"/>
      <c r="I75" s="142"/>
      <c r="J75" s="142"/>
      <c r="K75" s="35"/>
      <c r="L75" s="34"/>
    </row>
    <row r="76" spans="1:49" ht="12.75">
      <c r="A76" s="46"/>
      <c r="B76" s="38"/>
      <c r="C76" s="38"/>
      <c r="D76" s="38"/>
      <c r="E76" s="38">
        <v>3433</v>
      </c>
      <c r="F76" s="40" t="s">
        <v>103</v>
      </c>
      <c r="G76" s="80">
        <v>86.48</v>
      </c>
      <c r="H76" s="142"/>
      <c r="I76" s="142"/>
      <c r="J76" s="80">
        <v>159.31</v>
      </c>
      <c r="K76" s="35">
        <f t="shared" si="3"/>
        <v>184.2160037002775</v>
      </c>
      <c r="L76" s="34"/>
    </row>
    <row r="77" spans="1:49" s="2" customFormat="1" ht="25.5">
      <c r="A77" s="46"/>
      <c r="B77" s="38"/>
      <c r="C77" s="38">
        <v>36</v>
      </c>
      <c r="D77" s="38"/>
      <c r="E77" s="38"/>
      <c r="F77" s="40" t="s">
        <v>128</v>
      </c>
      <c r="G77" s="80">
        <v>50434.64</v>
      </c>
      <c r="H77" s="141">
        <v>76982</v>
      </c>
      <c r="I77" s="141">
        <v>76982</v>
      </c>
      <c r="J77" s="80">
        <v>50415.839999999997</v>
      </c>
      <c r="K77" s="35">
        <f t="shared" si="3"/>
        <v>99.962724032530019</v>
      </c>
      <c r="L77" s="35">
        <f>SUM(J77/I77)*100</f>
        <v>65.490426333428587</v>
      </c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</row>
    <row r="78" spans="1:49" ht="25.5">
      <c r="A78" s="46"/>
      <c r="B78" s="38"/>
      <c r="C78" s="38"/>
      <c r="D78" s="38">
        <v>366</v>
      </c>
      <c r="E78" s="38"/>
      <c r="F78" s="40" t="s">
        <v>129</v>
      </c>
      <c r="G78" s="80">
        <v>50434.64</v>
      </c>
      <c r="H78" s="142"/>
      <c r="I78" s="142"/>
      <c r="J78" s="80">
        <v>23890.02</v>
      </c>
      <c r="K78" s="35">
        <f t="shared" si="3"/>
        <v>47.368277041335084</v>
      </c>
      <c r="L78" s="34"/>
    </row>
    <row r="79" spans="1:49" ht="25.5">
      <c r="A79" s="46"/>
      <c r="B79" s="38"/>
      <c r="C79" s="38"/>
      <c r="D79" s="38"/>
      <c r="E79" s="38">
        <v>3661</v>
      </c>
      <c r="F79" s="40" t="s">
        <v>130</v>
      </c>
      <c r="G79" s="80">
        <v>50434.64</v>
      </c>
      <c r="H79" s="142"/>
      <c r="I79" s="142"/>
      <c r="J79" s="80">
        <v>23890.02</v>
      </c>
      <c r="K79" s="35">
        <f t="shared" si="3"/>
        <v>47.368277041335084</v>
      </c>
      <c r="L79" s="34"/>
    </row>
    <row r="80" spans="1:49" ht="25.5">
      <c r="A80" s="46"/>
      <c r="B80" s="38"/>
      <c r="C80" s="38"/>
      <c r="D80" s="38">
        <v>369</v>
      </c>
      <c r="E80" s="38"/>
      <c r="F80" s="40" t="s">
        <v>131</v>
      </c>
      <c r="G80" s="142"/>
      <c r="H80" s="142"/>
      <c r="I80" s="142"/>
      <c r="J80" s="80">
        <v>26525.82</v>
      </c>
      <c r="K80" s="35"/>
      <c r="L80" s="34"/>
    </row>
    <row r="81" spans="1:49" ht="25.5">
      <c r="A81" s="46"/>
      <c r="B81" s="38"/>
      <c r="C81" s="38"/>
      <c r="D81" s="38"/>
      <c r="E81" s="38">
        <v>3691</v>
      </c>
      <c r="F81" s="40" t="s">
        <v>132</v>
      </c>
      <c r="G81" s="142"/>
      <c r="H81" s="142"/>
      <c r="I81" s="142"/>
      <c r="J81" s="80">
        <v>26525.82</v>
      </c>
      <c r="K81" s="35"/>
      <c r="L81" s="34"/>
    </row>
    <row r="82" spans="1:49" ht="25.5">
      <c r="A82" s="46"/>
      <c r="B82" s="38"/>
      <c r="C82" s="38">
        <v>37</v>
      </c>
      <c r="D82" s="38"/>
      <c r="E82" s="38"/>
      <c r="F82" s="40" t="s">
        <v>133</v>
      </c>
      <c r="G82" s="80">
        <v>4041.08</v>
      </c>
      <c r="H82" s="141">
        <v>13273</v>
      </c>
      <c r="I82" s="141">
        <v>13273</v>
      </c>
      <c r="J82" s="142"/>
      <c r="K82" s="35"/>
      <c r="L82" s="34"/>
    </row>
    <row r="83" spans="1:49" ht="25.5">
      <c r="A83" s="46"/>
      <c r="B83" s="38"/>
      <c r="C83" s="38"/>
      <c r="D83" s="38">
        <v>372</v>
      </c>
      <c r="E83" s="38"/>
      <c r="F83" s="40" t="s">
        <v>134</v>
      </c>
      <c r="G83" s="80">
        <v>4041.08</v>
      </c>
      <c r="H83" s="142"/>
      <c r="I83" s="142"/>
      <c r="J83" s="142"/>
      <c r="K83" s="35"/>
      <c r="L83" s="34"/>
    </row>
    <row r="84" spans="1:49" ht="25.5">
      <c r="A84" s="46"/>
      <c r="B84" s="38"/>
      <c r="C84" s="38"/>
      <c r="D84" s="38"/>
      <c r="E84" s="38">
        <v>3721</v>
      </c>
      <c r="F84" s="40" t="s">
        <v>135</v>
      </c>
      <c r="G84" s="80">
        <v>4041.08</v>
      </c>
      <c r="H84" s="142"/>
      <c r="I84" s="142"/>
      <c r="J84" s="142"/>
      <c r="K84" s="35"/>
      <c r="L84" s="34"/>
    </row>
    <row r="85" spans="1:49" s="2" customFormat="1" ht="12.75">
      <c r="A85" s="46"/>
      <c r="B85" s="38"/>
      <c r="C85" s="38">
        <v>38</v>
      </c>
      <c r="D85" s="38"/>
      <c r="E85" s="38"/>
      <c r="F85" s="40" t="s">
        <v>136</v>
      </c>
      <c r="G85" s="80">
        <v>92421.51</v>
      </c>
      <c r="H85" s="141">
        <v>145997</v>
      </c>
      <c r="I85" s="141">
        <v>145997</v>
      </c>
      <c r="J85" s="80">
        <v>89177</v>
      </c>
      <c r="K85" s="35">
        <f t="shared" si="3"/>
        <v>96.489442771493344</v>
      </c>
      <c r="L85" s="35">
        <f>SUM(J85/I85)*100</f>
        <v>61.081392083398981</v>
      </c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</row>
    <row r="86" spans="1:49" ht="12.75">
      <c r="A86" s="46"/>
      <c r="B86" s="38"/>
      <c r="C86" s="38"/>
      <c r="D86" s="38">
        <v>381</v>
      </c>
      <c r="E86" s="38"/>
      <c r="F86" s="40" t="s">
        <v>137</v>
      </c>
      <c r="G86" s="80">
        <v>92421.51</v>
      </c>
      <c r="H86" s="142"/>
      <c r="I86" s="142"/>
      <c r="J86" s="80">
        <v>89177</v>
      </c>
      <c r="K86" s="35">
        <f t="shared" si="3"/>
        <v>96.489442771493344</v>
      </c>
      <c r="L86" s="34"/>
    </row>
    <row r="87" spans="1:49" ht="12.75">
      <c r="A87" s="46"/>
      <c r="B87" s="38"/>
      <c r="C87" s="38"/>
      <c r="D87" s="38"/>
      <c r="E87" s="38">
        <v>3811</v>
      </c>
      <c r="F87" s="40" t="s">
        <v>138</v>
      </c>
      <c r="G87" s="80">
        <v>92421.51</v>
      </c>
      <c r="H87" s="142"/>
      <c r="I87" s="142"/>
      <c r="J87" s="80">
        <v>89177</v>
      </c>
      <c r="K87" s="35">
        <f t="shared" si="3"/>
        <v>96.489442771493344</v>
      </c>
      <c r="L87" s="34"/>
    </row>
    <row r="88" spans="1:49" ht="25.5">
      <c r="A88" s="46"/>
      <c r="B88" s="68">
        <v>4</v>
      </c>
      <c r="C88" s="69"/>
      <c r="D88" s="69"/>
      <c r="E88" s="69"/>
      <c r="F88" s="44" t="s">
        <v>52</v>
      </c>
      <c r="G88" s="143">
        <f>SUM(G89+G92+G101)</f>
        <v>12150.32</v>
      </c>
      <c r="H88" s="140">
        <f>SUM(H89+H92+H101)</f>
        <v>7502140</v>
      </c>
      <c r="I88" s="140">
        <f>SUM(I89+I92+I101)</f>
        <v>7502140</v>
      </c>
      <c r="J88" s="143">
        <f>SUM(J89+J92+J101)</f>
        <v>122384.56999999999</v>
      </c>
      <c r="K88" s="70">
        <f>SUM(J88/G88)*100</f>
        <v>1007.253883025303</v>
      </c>
      <c r="L88" s="34">
        <f>SUM(J88/I88)*100</f>
        <v>1.6313287941840595</v>
      </c>
    </row>
    <row r="89" spans="1:49" s="2" customFormat="1" ht="25.5">
      <c r="A89" s="46"/>
      <c r="B89" s="36"/>
      <c r="C89" s="71">
        <v>41</v>
      </c>
      <c r="D89" s="36"/>
      <c r="E89" s="36"/>
      <c r="F89" s="40" t="s">
        <v>104</v>
      </c>
      <c r="G89" s="80">
        <v>2614.9699999999998</v>
      </c>
      <c r="H89" s="141">
        <v>13273</v>
      </c>
      <c r="I89" s="141">
        <v>13273</v>
      </c>
      <c r="J89" s="80">
        <v>2795.53</v>
      </c>
      <c r="K89" s="72">
        <f t="shared" ref="K89:K98" si="4">SUM(J89/G89)*100</f>
        <v>106.90485932917014</v>
      </c>
      <c r="L89" s="35">
        <f>SUM(J89/I89)*100</f>
        <v>21.061779552474952</v>
      </c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</row>
    <row r="90" spans="1:49" s="2" customFormat="1" ht="12.75">
      <c r="A90" s="46"/>
      <c r="B90" s="36"/>
      <c r="C90" s="36"/>
      <c r="D90" s="38">
        <v>412</v>
      </c>
      <c r="E90" s="38"/>
      <c r="F90" s="40" t="s">
        <v>105</v>
      </c>
      <c r="G90" s="80">
        <v>2614.9699999999998</v>
      </c>
      <c r="H90" s="142"/>
      <c r="I90" s="142"/>
      <c r="J90" s="80">
        <v>2795.53</v>
      </c>
      <c r="K90" s="72">
        <f t="shared" si="4"/>
        <v>106.90485932917014</v>
      </c>
      <c r="L90" s="35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</row>
    <row r="91" spans="1:49" s="2" customFormat="1" ht="12.75">
      <c r="A91" s="46"/>
      <c r="B91" s="36"/>
      <c r="C91" s="36"/>
      <c r="D91" s="38"/>
      <c r="E91" s="38">
        <v>4123</v>
      </c>
      <c r="F91" s="40" t="s">
        <v>106</v>
      </c>
      <c r="G91" s="80">
        <v>2614.9699999999998</v>
      </c>
      <c r="H91" s="142"/>
      <c r="I91" s="142"/>
      <c r="J91" s="80">
        <v>2795.53</v>
      </c>
      <c r="K91" s="72">
        <f t="shared" si="4"/>
        <v>106.90485932917014</v>
      </c>
      <c r="L91" s="35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</row>
    <row r="92" spans="1:49" s="2" customFormat="1" ht="25.5">
      <c r="A92" s="46"/>
      <c r="B92" s="37"/>
      <c r="C92" s="73">
        <v>42</v>
      </c>
      <c r="D92" s="37"/>
      <c r="E92" s="37"/>
      <c r="F92" s="40" t="s">
        <v>107</v>
      </c>
      <c r="G92" s="80">
        <v>9535.35</v>
      </c>
      <c r="H92" s="141">
        <v>1082331</v>
      </c>
      <c r="I92" s="141">
        <v>1082331</v>
      </c>
      <c r="J92" s="80">
        <v>119589.04</v>
      </c>
      <c r="K92" s="72">
        <f t="shared" si="4"/>
        <v>1254.1651853366682</v>
      </c>
      <c r="L92" s="35">
        <f>SUM(J92/I92)*100</f>
        <v>11.049211378035</v>
      </c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</row>
    <row r="93" spans="1:49" s="2" customFormat="1" ht="12.75">
      <c r="A93" s="46"/>
      <c r="B93" s="37"/>
      <c r="C93" s="37"/>
      <c r="D93" s="37">
        <v>422</v>
      </c>
      <c r="E93" s="37"/>
      <c r="F93" s="40" t="s">
        <v>108</v>
      </c>
      <c r="G93" s="80">
        <v>7489.64</v>
      </c>
      <c r="H93" s="142"/>
      <c r="I93" s="142"/>
      <c r="J93" s="80">
        <v>114003.52</v>
      </c>
      <c r="K93" s="72">
        <f t="shared" si="4"/>
        <v>1522.1495292163577</v>
      </c>
      <c r="L93" s="35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</row>
    <row r="94" spans="1:49" s="2" customFormat="1" ht="12.75">
      <c r="A94" s="46"/>
      <c r="B94" s="37"/>
      <c r="C94" s="37"/>
      <c r="D94" s="37"/>
      <c r="E94" s="37">
        <v>4221</v>
      </c>
      <c r="F94" s="40" t="s">
        <v>109</v>
      </c>
      <c r="G94" s="80">
        <v>4646.5</v>
      </c>
      <c r="H94" s="142"/>
      <c r="I94" s="142"/>
      <c r="J94" s="80">
        <v>87159.34</v>
      </c>
      <c r="K94" s="72">
        <f t="shared" si="4"/>
        <v>1875.806305821586</v>
      </c>
      <c r="L94" s="35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</row>
    <row r="95" spans="1:49" s="2" customFormat="1" ht="12.75">
      <c r="A95" s="46"/>
      <c r="B95" s="37"/>
      <c r="C95" s="37"/>
      <c r="D95" s="37"/>
      <c r="E95" s="37">
        <v>4222</v>
      </c>
      <c r="F95" s="40" t="s">
        <v>139</v>
      </c>
      <c r="G95" s="80">
        <v>2843.14</v>
      </c>
      <c r="H95" s="142"/>
      <c r="I95" s="142"/>
      <c r="J95" s="80">
        <v>17348.28</v>
      </c>
      <c r="K95" s="72">
        <f t="shared" si="4"/>
        <v>610.18029361902688</v>
      </c>
      <c r="L95" s="35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</row>
    <row r="96" spans="1:49" s="49" customFormat="1" ht="12.75">
      <c r="B96" s="37"/>
      <c r="C96" s="37"/>
      <c r="D96" s="37"/>
      <c r="E96" s="37">
        <v>4223</v>
      </c>
      <c r="F96" s="40" t="s">
        <v>140</v>
      </c>
      <c r="G96" s="142"/>
      <c r="H96" s="142"/>
      <c r="I96" s="142"/>
      <c r="J96" s="80">
        <v>9495.9</v>
      </c>
      <c r="K96" s="72"/>
      <c r="L96" s="35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</row>
    <row r="97" spans="1:49" s="49" customFormat="1" ht="25.5">
      <c r="B97" s="37"/>
      <c r="C97" s="37"/>
      <c r="D97" s="37">
        <v>424</v>
      </c>
      <c r="E97" s="37"/>
      <c r="F97" s="40" t="s">
        <v>141</v>
      </c>
      <c r="G97" s="80">
        <v>2045.71</v>
      </c>
      <c r="H97" s="142"/>
      <c r="I97" s="142"/>
      <c r="J97" s="80">
        <v>1835.52</v>
      </c>
      <c r="K97" s="72">
        <f t="shared" si="4"/>
        <v>89.725327636859575</v>
      </c>
      <c r="L97" s="35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</row>
    <row r="98" spans="1:49" s="49" customFormat="1" ht="12.75">
      <c r="B98" s="37"/>
      <c r="C98" s="37"/>
      <c r="D98" s="37"/>
      <c r="E98" s="37">
        <v>4241</v>
      </c>
      <c r="F98" s="40" t="s">
        <v>142</v>
      </c>
      <c r="G98" s="80">
        <v>2045.71</v>
      </c>
      <c r="H98" s="142"/>
      <c r="I98" s="142"/>
      <c r="J98" s="80">
        <v>1835.52</v>
      </c>
      <c r="K98" s="72">
        <f t="shared" si="4"/>
        <v>89.725327636859575</v>
      </c>
      <c r="L98" s="35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</row>
    <row r="99" spans="1:49" s="49" customFormat="1" ht="12.75">
      <c r="B99" s="37"/>
      <c r="C99" s="37"/>
      <c r="D99" s="37">
        <v>426</v>
      </c>
      <c r="E99" s="37"/>
      <c r="F99" s="40" t="s">
        <v>143</v>
      </c>
      <c r="G99" s="142"/>
      <c r="H99" s="142"/>
      <c r="I99" s="142"/>
      <c r="J99" s="80">
        <v>3750</v>
      </c>
      <c r="K99" s="72"/>
      <c r="L99" s="35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</row>
    <row r="100" spans="1:49" s="49" customFormat="1" ht="12.75">
      <c r="B100" s="37"/>
      <c r="C100" s="37"/>
      <c r="D100" s="37"/>
      <c r="E100" s="37">
        <v>4262</v>
      </c>
      <c r="F100" s="40" t="s">
        <v>144</v>
      </c>
      <c r="G100" s="142"/>
      <c r="H100" s="142"/>
      <c r="I100" s="142"/>
      <c r="J100" s="80">
        <v>3750</v>
      </c>
      <c r="K100" s="72"/>
      <c r="L100" s="35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</row>
    <row r="101" spans="1:49" s="49" customFormat="1" ht="25.5">
      <c r="B101" s="37"/>
      <c r="C101" s="37">
        <v>45</v>
      </c>
      <c r="D101" s="37"/>
      <c r="E101" s="37"/>
      <c r="F101" s="40" t="s">
        <v>145</v>
      </c>
      <c r="G101" s="142"/>
      <c r="H101" s="141">
        <v>6406536</v>
      </c>
      <c r="I101" s="141">
        <v>6406536</v>
      </c>
      <c r="J101" s="142"/>
      <c r="K101" s="72"/>
      <c r="L101" s="35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</row>
    <row r="102" spans="1:49" s="21" customForma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</row>
    <row r="103" spans="1:49" s="21" customForma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</row>
    <row r="104" spans="1:49" s="21" customForma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</row>
    <row r="105" spans="1:49" s="21" customForma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</row>
    <row r="106" spans="1:49" s="21" customForma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</row>
    <row r="107" spans="1:49" s="21" customForma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</row>
    <row r="108" spans="1:49" s="21" customForma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</row>
    <row r="109" spans="1:49" s="21" customForma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</row>
    <row r="110" spans="1:49" s="21" customForma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</row>
    <row r="111" spans="1:49" s="21" customForma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</row>
    <row r="112" spans="1:49" s="21" customForma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</row>
    <row r="113" spans="1:49" s="21" customForma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</row>
    <row r="114" spans="1:49" s="21" customForma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</row>
    <row r="115" spans="1:49" s="21" customForma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</row>
    <row r="116" spans="1:49" s="21" customForma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</row>
    <row r="117" spans="1:49" s="21" customForma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</row>
    <row r="118" spans="1:49" s="21" customForma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</row>
    <row r="119" spans="1:49" s="21" customForma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</row>
    <row r="120" spans="1:49" s="21" customForma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</row>
    <row r="121" spans="1:49" s="21" customForma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</row>
    <row r="122" spans="1:49" s="21" customFormat="1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</row>
    <row r="123" spans="1:49" s="21" customFormat="1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</row>
    <row r="124" spans="1:49" s="21" customFormat="1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</row>
    <row r="125" spans="1:49" s="21" customForma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</row>
    <row r="126" spans="1:49" s="21" customFormat="1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</row>
    <row r="127" spans="1:49" s="21" customFormat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</row>
    <row r="128" spans="1:49" s="21" customForma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</row>
    <row r="129" spans="1:49" s="21" customFormat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</row>
    <row r="130" spans="1:49" s="21" customFormat="1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</row>
    <row r="131" spans="1:49" s="21" customForma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</row>
    <row r="132" spans="1:49" s="21" customFormat="1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</row>
    <row r="133" spans="1:49" s="21" customForma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</row>
    <row r="134" spans="1:49" s="21" customFormat="1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</row>
    <row r="135" spans="1:49" s="21" customFormat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</row>
    <row r="136" spans="1:49" s="21" customFormat="1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</row>
    <row r="137" spans="1:49" s="21" customFormat="1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</row>
    <row r="138" spans="1:49" s="21" customFormat="1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</row>
    <row r="139" spans="1:49" s="21" customFormat="1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</row>
    <row r="140" spans="1:49" s="21" customForma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</row>
    <row r="141" spans="1:49" s="21" customFormat="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</row>
    <row r="142" spans="1:49" s="21" customFormat="1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</row>
    <row r="143" spans="1:49" s="21" customFormat="1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</row>
    <row r="144" spans="1:49" s="21" customFormat="1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</row>
    <row r="145" spans="1:49" s="21" customFormat="1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</row>
    <row r="146" spans="1:49" s="21" customFormat="1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</row>
    <row r="147" spans="1:49" s="21" customFormat="1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</row>
    <row r="148" spans="1:49" s="21" customFormat="1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</row>
    <row r="149" spans="1:49" s="21" customFormat="1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</row>
    <row r="150" spans="1:49" s="21" customFormat="1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</row>
    <row r="151" spans="1:49" s="21" customFormat="1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</row>
    <row r="152" spans="1:49" s="21" customFormat="1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</row>
    <row r="153" spans="1:49" s="21" customForma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</row>
    <row r="154" spans="1:49" s="21" customFormat="1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</row>
    <row r="155" spans="1:49" s="21" customFormat="1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</row>
    <row r="156" spans="1:49" s="21" customFormat="1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</row>
    <row r="157" spans="1:49" s="21" customFormat="1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</row>
    <row r="158" spans="1:49" s="21" customFormat="1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</row>
    <row r="159" spans="1:49" s="21" customFormat="1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</row>
    <row r="160" spans="1:49" s="21" customFormat="1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</row>
    <row r="161" spans="1:49" s="21" customFormat="1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</row>
    <row r="162" spans="1:49" s="21" customFormat="1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</row>
    <row r="163" spans="1:49" s="21" customFormat="1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</row>
    <row r="164" spans="1:49" s="21" customFormat="1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</row>
    <row r="165" spans="1:49" s="21" customFormat="1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</row>
    <row r="166" spans="1:49" s="21" customFormat="1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</row>
    <row r="167" spans="1:49" s="21" customFormat="1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</row>
    <row r="168" spans="1:49" s="21" customFormat="1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</row>
    <row r="169" spans="1:49" s="21" customFormat="1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</row>
    <row r="170" spans="1:49" s="21" customFormat="1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</row>
    <row r="171" spans="1:49" s="21" customFormat="1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</row>
    <row r="172" spans="1:49" s="21" customFormat="1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</row>
    <row r="173" spans="1:49" s="21" customFormat="1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</row>
    <row r="174" spans="1:49" s="21" customFormat="1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</row>
    <row r="175" spans="1:49" s="21" customFormat="1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</row>
    <row r="176" spans="1:49" s="21" customFormat="1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</row>
    <row r="177" spans="1:49" s="21" customFormat="1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</row>
    <row r="178" spans="1:49" s="21" customFormat="1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</row>
    <row r="179" spans="1:49" s="21" customFormat="1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</row>
    <row r="180" spans="1:49" s="21" customFormat="1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</row>
    <row r="181" spans="1:49" s="21" customFormat="1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</row>
    <row r="182" spans="1:49" s="21" customFormat="1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</row>
    <row r="183" spans="1:49" s="21" customFormat="1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</row>
    <row r="184" spans="1:49" s="21" customFormat="1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</row>
    <row r="185" spans="1:49" s="21" customFormat="1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</row>
    <row r="186" spans="1:49" s="21" customFormat="1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</row>
    <row r="187" spans="1:49" s="21" customFormat="1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</row>
    <row r="188" spans="1:49" s="21" customFormat="1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</row>
    <row r="189" spans="1:49" s="21" customFormat="1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</row>
    <row r="190" spans="1:49" s="21" customFormat="1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</row>
    <row r="191" spans="1:49" s="21" customFormat="1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</row>
    <row r="192" spans="1:49" s="21" customFormat="1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</row>
    <row r="193" spans="1:49" s="21" customFormat="1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</row>
    <row r="194" spans="1:49" s="21" customFormat="1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</row>
    <row r="195" spans="1:49" s="21" customFormat="1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</row>
    <row r="196" spans="1:49" s="21" customFormat="1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</row>
    <row r="197" spans="1:49" s="21" customFormat="1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</row>
    <row r="198" spans="1:49" s="21" customFormat="1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</row>
    <row r="199" spans="1:49" s="21" customFormat="1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</row>
    <row r="200" spans="1:49" s="21" customFormat="1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</row>
    <row r="201" spans="1:49" s="21" customFormat="1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</row>
    <row r="202" spans="1:49" s="21" customFormat="1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</row>
    <row r="203" spans="1:49" s="21" customFormat="1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</row>
    <row r="204" spans="1:49" s="21" customFormat="1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</row>
    <row r="205" spans="1:49" s="21" customFormat="1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</row>
    <row r="206" spans="1:49" s="21" customFormat="1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</row>
    <row r="207" spans="1:49" s="21" customFormat="1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</row>
    <row r="208" spans="1:49" s="21" customFormat="1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</row>
    <row r="209" spans="1:49" s="21" customFormat="1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</row>
    <row r="210" spans="1:49" s="21" customFormat="1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</row>
    <row r="211" spans="1:49" s="21" customFormat="1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</row>
    <row r="212" spans="1:49" s="21" customFormat="1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</row>
    <row r="213" spans="1:49" s="21" customFormat="1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</row>
    <row r="214" spans="1:49" s="21" customFormat="1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</row>
    <row r="215" spans="1:49" s="21" customFormat="1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</row>
    <row r="216" spans="1:49" s="21" customFormat="1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</row>
    <row r="217" spans="1:49" s="21" customFormat="1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</row>
    <row r="218" spans="1:49" s="21" customFormat="1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</row>
    <row r="219" spans="1:49" s="21" customFormat="1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</row>
    <row r="220" spans="1:49" s="21" customFormat="1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</row>
    <row r="221" spans="1:49" s="21" customFormat="1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</row>
    <row r="222" spans="1:49" s="21" customFormat="1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</row>
    <row r="223" spans="1:49" s="21" customFormat="1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</row>
    <row r="224" spans="1:49" s="21" customFormat="1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</row>
    <row r="225" spans="1:49" s="21" customFormat="1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</row>
    <row r="226" spans="1:49" s="21" customFormat="1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</row>
    <row r="227" spans="1:49" s="21" customFormat="1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</row>
    <row r="228" spans="1:49" s="21" customFormat="1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</row>
    <row r="229" spans="1:49" s="21" customFormat="1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</row>
    <row r="230" spans="1:49" s="21" customFormat="1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</row>
    <row r="231" spans="1:49" s="21" customFormat="1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</row>
    <row r="232" spans="1:49" s="21" customFormat="1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</row>
    <row r="233" spans="1:49" s="21" customFormat="1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</row>
    <row r="234" spans="1:49" s="21" customFormat="1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</row>
    <row r="235" spans="1:49" s="21" customFormat="1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</row>
    <row r="236" spans="1:49" s="21" customFormat="1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</row>
    <row r="237" spans="1:49" s="21" customFormat="1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</row>
    <row r="238" spans="1:49" s="21" customFormat="1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</row>
    <row r="239" spans="1:49" s="21" customFormat="1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</row>
    <row r="240" spans="1:49" s="21" customFormat="1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</row>
    <row r="241" spans="1:49" s="21" customFormat="1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</row>
    <row r="242" spans="1:49" s="21" customFormat="1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</row>
    <row r="243" spans="1:49" s="21" customFormat="1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</row>
    <row r="244" spans="1:49" s="21" customFormat="1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</row>
    <row r="245" spans="1:49" s="21" customFormat="1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</row>
    <row r="246" spans="1:49" s="21" customFormat="1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</row>
    <row r="247" spans="1:49" s="21" customFormat="1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</row>
    <row r="248" spans="1:49" s="21" customFormat="1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</row>
    <row r="249" spans="1:49" s="21" customFormat="1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</row>
    <row r="250" spans="1:49" s="21" customFormat="1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</row>
    <row r="251" spans="1:49" s="21" customFormat="1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</row>
    <row r="252" spans="1:49" s="21" customFormat="1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</row>
    <row r="253" spans="1:49" s="21" customFormat="1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</row>
    <row r="254" spans="1:49" s="21" customFormat="1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</row>
    <row r="255" spans="1:49" s="21" customFormat="1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</row>
    <row r="256" spans="1:49" s="21" customFormat="1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</row>
    <row r="257" spans="1:49" s="21" customFormat="1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</row>
    <row r="258" spans="1:49" s="21" customFormat="1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</row>
    <row r="259" spans="1:49" s="21" customFormat="1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</row>
    <row r="260" spans="1:49" s="21" customFormat="1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</row>
    <row r="261" spans="1:49" s="21" customFormat="1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</row>
    <row r="262" spans="1:49" s="21" customFormat="1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</row>
    <row r="263" spans="1:49" s="21" customFormat="1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</row>
    <row r="264" spans="1:49" s="21" customFormat="1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</row>
    <row r="265" spans="1:49" s="21" customFormat="1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</row>
  </sheetData>
  <mergeCells count="7">
    <mergeCell ref="B30:F30"/>
    <mergeCell ref="B2:L2"/>
    <mergeCell ref="B4:L4"/>
    <mergeCell ref="B6:L6"/>
    <mergeCell ref="B8:F8"/>
    <mergeCell ref="B9:F9"/>
    <mergeCell ref="B29:F29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X331"/>
  <sheetViews>
    <sheetView workbookViewId="0">
      <selection activeCell="D13" sqref="D13"/>
    </sheetView>
  </sheetViews>
  <sheetFormatPr defaultRowHeight="11.25"/>
  <cols>
    <col min="1" max="1" width="15.33203125" style="2" customWidth="1"/>
    <col min="2" max="2" width="35.33203125" style="2" customWidth="1"/>
    <col min="3" max="3" width="23.6640625" style="2" customWidth="1"/>
    <col min="4" max="4" width="20.33203125" style="2" customWidth="1"/>
    <col min="5" max="5" width="18.1640625" style="2" customWidth="1"/>
    <col min="6" max="6" width="22.6640625" style="2" customWidth="1"/>
    <col min="7" max="7" width="15.1640625" style="2" customWidth="1"/>
    <col min="8" max="8" width="15.33203125" style="2" customWidth="1"/>
    <col min="10" max="24" width="9.33203125" style="21" customWidth="1"/>
  </cols>
  <sheetData>
    <row r="1" spans="1:24" s="94" customFormat="1" ht="15.75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 s="94" customFormat="1" ht="18">
      <c r="A2" s="144"/>
      <c r="B2" s="144"/>
      <c r="C2" s="144"/>
      <c r="D2" s="144"/>
      <c r="E2" s="144"/>
      <c r="F2" s="144"/>
      <c r="G2" s="144"/>
      <c r="H2" s="144"/>
      <c r="I2" s="98"/>
      <c r="J2" s="98"/>
      <c r="K2" s="98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24" s="94" customFormat="1" ht="15.75">
      <c r="A3" s="298" t="s">
        <v>146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</row>
    <row r="4" spans="1:24" s="94" customFormat="1" ht="18">
      <c r="A4" s="144"/>
      <c r="B4" s="144"/>
      <c r="C4" s="144"/>
      <c r="D4" s="144"/>
      <c r="E4" s="144"/>
      <c r="F4" s="144"/>
      <c r="G4" s="144"/>
      <c r="H4" s="144"/>
      <c r="I4" s="98"/>
      <c r="J4" s="98"/>
      <c r="K4" s="98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5" spans="1:24" s="94" customFormat="1" ht="81" customHeight="1">
      <c r="A5" s="295" t="s">
        <v>11</v>
      </c>
      <c r="B5" s="297"/>
      <c r="C5" s="133" t="s">
        <v>68</v>
      </c>
      <c r="D5" s="133" t="s">
        <v>246</v>
      </c>
      <c r="E5" s="133" t="s">
        <v>13</v>
      </c>
      <c r="F5" s="133" t="s">
        <v>69</v>
      </c>
      <c r="G5" s="133" t="s">
        <v>15</v>
      </c>
      <c r="H5" s="133" t="s">
        <v>16</v>
      </c>
      <c r="I5" s="99"/>
      <c r="J5" s="99"/>
      <c r="K5" s="99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</row>
    <row r="6" spans="1:24" s="94" customFormat="1" ht="18.75" customHeight="1">
      <c r="A6" s="299">
        <v>1</v>
      </c>
      <c r="B6" s="299"/>
      <c r="C6" s="74">
        <v>2</v>
      </c>
      <c r="D6" s="74">
        <v>3</v>
      </c>
      <c r="E6" s="74">
        <v>4.3333333333333304</v>
      </c>
      <c r="F6" s="74">
        <v>5.0833333333333304</v>
      </c>
      <c r="G6" s="134" t="s">
        <v>17</v>
      </c>
      <c r="H6" s="134" t="s">
        <v>18</v>
      </c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</row>
    <row r="7" spans="1:24" s="47" customFormat="1" ht="15" customHeight="1">
      <c r="A7" s="75" t="s">
        <v>37</v>
      </c>
      <c r="B7" s="75" t="s">
        <v>5</v>
      </c>
      <c r="C7" s="145">
        <f>SUM(C8+C10+C12)</f>
        <v>8865870.3199999984</v>
      </c>
      <c r="D7" s="146">
        <f>SUM(D8+D10+D12)</f>
        <v>31831579</v>
      </c>
      <c r="E7" s="146">
        <f>SUM(E8+E10+E12)</f>
        <v>31831579</v>
      </c>
      <c r="F7" s="145">
        <f>SUM(F8+F10+F12)</f>
        <v>9908766.6399999987</v>
      </c>
      <c r="G7" s="145">
        <f>SUM(F7/C7)*100</f>
        <v>111.76304505207335</v>
      </c>
      <c r="H7" s="145">
        <f>SUM(F7/E7)*100</f>
        <v>31.128731125779215</v>
      </c>
      <c r="I7" s="100"/>
      <c r="J7" s="100"/>
      <c r="K7" s="100"/>
    </row>
    <row r="8" spans="1:24" s="47" customFormat="1" ht="15" customHeight="1">
      <c r="A8" s="76" t="s">
        <v>147</v>
      </c>
      <c r="B8" s="77" t="s">
        <v>148</v>
      </c>
      <c r="C8" s="143">
        <f>C9</f>
        <v>8861174.3699999992</v>
      </c>
      <c r="D8" s="140">
        <f>D9</f>
        <v>31335150</v>
      </c>
      <c r="E8" s="140">
        <f>E9</f>
        <v>31335150</v>
      </c>
      <c r="F8" s="143">
        <f>F9</f>
        <v>9471010.4299999997</v>
      </c>
      <c r="G8" s="145">
        <f t="shared" ref="G8:G17" si="0">SUM(F8/C8)*100</f>
        <v>106.88211330164808</v>
      </c>
      <c r="H8" s="145">
        <f>SUM(F8/E8)*100</f>
        <v>30.224876632152707</v>
      </c>
      <c r="I8" s="100"/>
      <c r="J8" s="100"/>
      <c r="K8" s="100"/>
    </row>
    <row r="9" spans="1:24" s="47" customFormat="1" ht="15" customHeight="1">
      <c r="A9" s="78" t="s">
        <v>149</v>
      </c>
      <c r="B9" s="79" t="s">
        <v>148</v>
      </c>
      <c r="C9" s="80">
        <v>8861174.3699999992</v>
      </c>
      <c r="D9" s="141">
        <v>31335150</v>
      </c>
      <c r="E9" s="141">
        <v>31335150</v>
      </c>
      <c r="F9" s="80">
        <v>9471010.4299999997</v>
      </c>
      <c r="G9" s="147">
        <f t="shared" si="0"/>
        <v>106.88211330164808</v>
      </c>
      <c r="H9" s="147">
        <f>SUM(F9/E9)*100</f>
        <v>30.224876632152707</v>
      </c>
      <c r="I9" s="97"/>
      <c r="J9" s="97"/>
      <c r="K9" s="97"/>
    </row>
    <row r="10" spans="1:24" s="47" customFormat="1" ht="15" customHeight="1">
      <c r="A10" s="76" t="s">
        <v>49</v>
      </c>
      <c r="B10" s="77" t="s">
        <v>150</v>
      </c>
      <c r="C10" s="143">
        <f>C11</f>
        <v>4695.95</v>
      </c>
      <c r="D10" s="140">
        <f>D11</f>
        <v>15148</v>
      </c>
      <c r="E10" s="140">
        <f>E11</f>
        <v>15148</v>
      </c>
      <c r="F10" s="143">
        <f>F11</f>
        <v>9565.02</v>
      </c>
      <c r="G10" s="147">
        <f t="shared" si="0"/>
        <v>203.68658099000206</v>
      </c>
      <c r="H10" s="145">
        <f t="shared" ref="H10:H21" si="1">SUM(F10/E10)*100</f>
        <v>63.143781357274889</v>
      </c>
      <c r="I10" s="95"/>
      <c r="J10" s="95"/>
      <c r="K10" s="95"/>
    </row>
    <row r="11" spans="1:24" s="47" customFormat="1" ht="15" customHeight="1">
      <c r="A11" s="78" t="s">
        <v>151</v>
      </c>
      <c r="B11" s="79" t="s">
        <v>150</v>
      </c>
      <c r="C11" s="80">
        <v>4695.95</v>
      </c>
      <c r="D11" s="141">
        <v>15148</v>
      </c>
      <c r="E11" s="141">
        <v>15148</v>
      </c>
      <c r="F11" s="80">
        <v>9565.02</v>
      </c>
      <c r="G11" s="147">
        <f t="shared" si="0"/>
        <v>203.68658099000206</v>
      </c>
      <c r="H11" s="147">
        <f t="shared" si="1"/>
        <v>63.143781357274889</v>
      </c>
      <c r="I11" s="97"/>
      <c r="J11" s="97"/>
      <c r="K11" s="97"/>
    </row>
    <row r="12" spans="1:24" s="96" customFormat="1" ht="15" customHeight="1">
      <c r="A12" s="76" t="s">
        <v>152</v>
      </c>
      <c r="B12" s="77" t="s">
        <v>153</v>
      </c>
      <c r="C12" s="143"/>
      <c r="D12" s="140">
        <f>D13</f>
        <v>481281</v>
      </c>
      <c r="E12" s="140">
        <f>E13</f>
        <v>481281</v>
      </c>
      <c r="F12" s="143">
        <f>F13</f>
        <v>428191.19</v>
      </c>
      <c r="G12" s="147"/>
      <c r="H12" s="145">
        <f t="shared" si="1"/>
        <v>88.969061733166271</v>
      </c>
      <c r="I12" s="95"/>
      <c r="J12" s="95"/>
      <c r="K12" s="95"/>
    </row>
    <row r="13" spans="1:24" s="47" customFormat="1" ht="15" customHeight="1">
      <c r="A13" s="78" t="s">
        <v>154</v>
      </c>
      <c r="B13" s="79" t="s">
        <v>155</v>
      </c>
      <c r="C13" s="80"/>
      <c r="D13" s="141">
        <v>481281</v>
      </c>
      <c r="E13" s="141">
        <v>481281</v>
      </c>
      <c r="F13" s="80">
        <v>428191.19</v>
      </c>
      <c r="G13" s="147"/>
      <c r="H13" s="147">
        <f t="shared" si="1"/>
        <v>88.969061733166271</v>
      </c>
      <c r="I13" s="97"/>
      <c r="J13" s="97"/>
      <c r="K13" s="97"/>
    </row>
    <row r="14" spans="1:24" s="47" customFormat="1" ht="15" customHeight="1">
      <c r="A14" s="78"/>
      <c r="B14" s="79"/>
      <c r="C14" s="80"/>
      <c r="D14" s="141"/>
      <c r="E14" s="141"/>
      <c r="F14" s="80"/>
      <c r="G14" s="147"/>
      <c r="H14" s="147"/>
      <c r="I14" s="97"/>
      <c r="J14" s="97"/>
      <c r="K14" s="97"/>
    </row>
    <row r="15" spans="1:24" s="47" customFormat="1" ht="15" customHeight="1">
      <c r="A15" s="75" t="s">
        <v>48</v>
      </c>
      <c r="B15" s="75" t="s">
        <v>5</v>
      </c>
      <c r="C15" s="145">
        <f>SUM(C16+C18+C20)</f>
        <v>8861174.3699999992</v>
      </c>
      <c r="D15" s="146">
        <f>SUM(D16+D18+D20)</f>
        <v>31881128</v>
      </c>
      <c r="E15" s="146">
        <f>SUM(E16+E18+E20)</f>
        <v>31881128</v>
      </c>
      <c r="F15" s="145">
        <f>SUM(F16+F18+F20)</f>
        <v>9900007.3300000001</v>
      </c>
      <c r="G15" s="145">
        <f t="shared" si="0"/>
        <v>111.7234230658752</v>
      </c>
      <c r="H15" s="145">
        <f t="shared" si="1"/>
        <v>31.052876579523787</v>
      </c>
      <c r="I15" s="95"/>
      <c r="J15" s="95"/>
      <c r="K15" s="95"/>
    </row>
    <row r="16" spans="1:24" s="47" customFormat="1" ht="15" customHeight="1">
      <c r="A16" s="76" t="s">
        <v>147</v>
      </c>
      <c r="B16" s="77" t="s">
        <v>148</v>
      </c>
      <c r="C16" s="143">
        <f>C17</f>
        <v>8861174.3699999992</v>
      </c>
      <c r="D16" s="140">
        <f>D17</f>
        <v>31335150</v>
      </c>
      <c r="E16" s="140">
        <f>E17</f>
        <v>31335150</v>
      </c>
      <c r="F16" s="143">
        <f>F17</f>
        <v>9471010.4299999997</v>
      </c>
      <c r="G16" s="145">
        <f t="shared" si="0"/>
        <v>106.88211330164808</v>
      </c>
      <c r="H16" s="145">
        <f t="shared" si="1"/>
        <v>30.224876632152707</v>
      </c>
      <c r="I16" s="95"/>
      <c r="J16" s="95"/>
      <c r="K16" s="95"/>
    </row>
    <row r="17" spans="1:11" s="47" customFormat="1" ht="15" customHeight="1">
      <c r="A17" s="78" t="s">
        <v>149</v>
      </c>
      <c r="B17" s="79" t="s">
        <v>148</v>
      </c>
      <c r="C17" s="80">
        <v>8861174.3699999992</v>
      </c>
      <c r="D17" s="141">
        <v>31335150</v>
      </c>
      <c r="E17" s="141">
        <v>31335150</v>
      </c>
      <c r="F17" s="80">
        <v>9471010.4299999997</v>
      </c>
      <c r="G17" s="147">
        <f t="shared" si="0"/>
        <v>106.88211330164808</v>
      </c>
      <c r="H17" s="147">
        <f t="shared" si="1"/>
        <v>30.224876632152707</v>
      </c>
      <c r="I17" s="97"/>
      <c r="J17" s="97"/>
      <c r="K17" s="97"/>
    </row>
    <row r="18" spans="1:11" s="47" customFormat="1" ht="15" customHeight="1">
      <c r="A18" s="76" t="s">
        <v>49</v>
      </c>
      <c r="B18" s="77" t="s">
        <v>150</v>
      </c>
      <c r="C18" s="143"/>
      <c r="D18" s="140">
        <f>D19</f>
        <v>64697</v>
      </c>
      <c r="E18" s="140">
        <f>E19</f>
        <v>64697</v>
      </c>
      <c r="F18" s="143">
        <f>F19</f>
        <v>805.71</v>
      </c>
      <c r="G18" s="145"/>
      <c r="H18" s="145">
        <f t="shared" si="1"/>
        <v>1.2453591356631684</v>
      </c>
      <c r="I18" s="95"/>
      <c r="J18" s="95"/>
      <c r="K18" s="95"/>
    </row>
    <row r="19" spans="1:11" s="47" customFormat="1" ht="15" customHeight="1">
      <c r="A19" s="78" t="s">
        <v>151</v>
      </c>
      <c r="B19" s="79" t="s">
        <v>150</v>
      </c>
      <c r="C19" s="80"/>
      <c r="D19" s="141">
        <v>64697</v>
      </c>
      <c r="E19" s="141">
        <v>64697</v>
      </c>
      <c r="F19" s="80">
        <v>805.71</v>
      </c>
      <c r="G19" s="147"/>
      <c r="H19" s="147">
        <f t="shared" si="1"/>
        <v>1.2453591356631684</v>
      </c>
      <c r="I19" s="97"/>
      <c r="J19" s="97"/>
      <c r="K19" s="97"/>
    </row>
    <row r="20" spans="1:11" s="47" customFormat="1" ht="15" customHeight="1">
      <c r="A20" s="76" t="s">
        <v>152</v>
      </c>
      <c r="B20" s="77" t="s">
        <v>153</v>
      </c>
      <c r="C20" s="143"/>
      <c r="D20" s="140">
        <f>D21</f>
        <v>481281</v>
      </c>
      <c r="E20" s="140">
        <f>E21</f>
        <v>481281</v>
      </c>
      <c r="F20" s="143">
        <v>428191.19</v>
      </c>
      <c r="G20" s="145"/>
      <c r="H20" s="145">
        <f t="shared" si="1"/>
        <v>88.969061733166271</v>
      </c>
      <c r="I20" s="95"/>
      <c r="J20" s="95"/>
      <c r="K20" s="95"/>
    </row>
    <row r="21" spans="1:11" s="47" customFormat="1" ht="15" customHeight="1">
      <c r="A21" s="78" t="s">
        <v>154</v>
      </c>
      <c r="B21" s="79" t="s">
        <v>155</v>
      </c>
      <c r="C21" s="80"/>
      <c r="D21" s="141">
        <v>481281</v>
      </c>
      <c r="E21" s="141">
        <v>481281</v>
      </c>
      <c r="F21" s="80">
        <v>428191.19</v>
      </c>
      <c r="G21" s="147"/>
      <c r="H21" s="147">
        <f t="shared" si="1"/>
        <v>88.969061733166271</v>
      </c>
      <c r="I21" s="97"/>
      <c r="J21" s="97"/>
      <c r="K21" s="97"/>
    </row>
    <row r="22" spans="1:11" s="21" customFormat="1" ht="12.75">
      <c r="A22" s="56"/>
      <c r="B22" s="57"/>
      <c r="C22" s="58"/>
      <c r="D22" s="59"/>
      <c r="E22" s="59"/>
      <c r="F22" s="58"/>
      <c r="G22" s="58"/>
      <c r="H22" s="58"/>
      <c r="I22" s="56"/>
      <c r="J22" s="56"/>
      <c r="K22" s="56"/>
    </row>
    <row r="23" spans="1:11" s="21" customFormat="1" ht="12.75">
      <c r="A23" s="56"/>
      <c r="B23" s="57"/>
      <c r="C23" s="58"/>
      <c r="D23" s="59"/>
      <c r="E23" s="59"/>
      <c r="F23" s="58"/>
      <c r="G23" s="58"/>
      <c r="H23" s="58"/>
      <c r="I23" s="56"/>
      <c r="J23" s="56"/>
      <c r="K23" s="56"/>
    </row>
    <row r="24" spans="1:11" s="21" customFormat="1">
      <c r="A24" s="49"/>
      <c r="B24" s="49"/>
      <c r="C24" s="49"/>
      <c r="D24" s="49"/>
      <c r="E24" s="49"/>
      <c r="F24" s="49"/>
      <c r="G24" s="49"/>
      <c r="H24" s="49"/>
    </row>
    <row r="25" spans="1:11" s="21" customFormat="1">
      <c r="A25" s="49"/>
      <c r="B25" s="49"/>
      <c r="C25" s="49"/>
      <c r="D25" s="49"/>
      <c r="E25" s="49"/>
      <c r="F25" s="49"/>
      <c r="G25" s="49"/>
      <c r="H25" s="49"/>
    </row>
    <row r="26" spans="1:11" s="21" customFormat="1">
      <c r="A26" s="49"/>
      <c r="B26" s="49"/>
      <c r="C26" s="49"/>
      <c r="D26" s="49"/>
      <c r="E26" s="49"/>
      <c r="F26" s="49"/>
      <c r="G26" s="49"/>
      <c r="H26" s="49"/>
    </row>
    <row r="27" spans="1:11" s="21" customFormat="1">
      <c r="A27" s="49"/>
      <c r="B27" s="49"/>
      <c r="C27" s="49"/>
      <c r="D27" s="49"/>
      <c r="E27" s="49"/>
      <c r="F27" s="49"/>
      <c r="G27" s="49"/>
      <c r="H27" s="49"/>
    </row>
    <row r="28" spans="1:11" s="21" customFormat="1">
      <c r="A28" s="49"/>
      <c r="B28" s="49"/>
      <c r="C28" s="49"/>
      <c r="D28" s="49"/>
      <c r="E28" s="49"/>
      <c r="F28" s="49"/>
      <c r="G28" s="49"/>
      <c r="H28" s="49"/>
    </row>
    <row r="29" spans="1:11" s="21" customFormat="1">
      <c r="A29" s="49"/>
      <c r="B29" s="49"/>
      <c r="C29" s="49"/>
      <c r="D29" s="49"/>
      <c r="E29" s="49"/>
      <c r="F29" s="49"/>
      <c r="G29" s="49"/>
      <c r="H29" s="49"/>
    </row>
    <row r="30" spans="1:11" s="21" customFormat="1">
      <c r="A30" s="49"/>
      <c r="B30" s="49"/>
      <c r="C30" s="49"/>
      <c r="D30" s="49"/>
      <c r="E30" s="49"/>
      <c r="F30" s="49"/>
      <c r="G30" s="49"/>
      <c r="H30" s="49"/>
    </row>
    <row r="31" spans="1:11" s="21" customFormat="1">
      <c r="A31" s="49"/>
      <c r="B31" s="49"/>
      <c r="C31" s="49"/>
      <c r="D31" s="49"/>
      <c r="E31" s="49"/>
      <c r="F31" s="49"/>
      <c r="G31" s="49"/>
      <c r="H31" s="49"/>
    </row>
    <row r="32" spans="1:11" s="21" customFormat="1">
      <c r="A32" s="49"/>
      <c r="B32" s="49"/>
      <c r="C32" s="49"/>
      <c r="D32" s="49"/>
      <c r="E32" s="49"/>
      <c r="F32" s="49"/>
      <c r="G32" s="49"/>
      <c r="H32" s="49"/>
    </row>
    <row r="33" spans="1:8" s="21" customFormat="1">
      <c r="A33" s="49"/>
      <c r="B33" s="49"/>
      <c r="C33" s="49"/>
      <c r="D33" s="49"/>
      <c r="E33" s="49"/>
      <c r="F33" s="49"/>
      <c r="G33" s="49"/>
      <c r="H33" s="49"/>
    </row>
    <row r="34" spans="1:8" s="21" customFormat="1">
      <c r="A34" s="49"/>
      <c r="B34" s="49"/>
      <c r="C34" s="49"/>
      <c r="D34" s="49"/>
      <c r="E34" s="49"/>
      <c r="F34" s="49"/>
      <c r="G34" s="49"/>
      <c r="H34" s="49"/>
    </row>
    <row r="35" spans="1:8" s="21" customFormat="1">
      <c r="A35" s="49"/>
      <c r="B35" s="49"/>
      <c r="C35" s="49"/>
      <c r="D35" s="49"/>
      <c r="E35" s="49"/>
      <c r="F35" s="49"/>
      <c r="G35" s="49"/>
      <c r="H35" s="49"/>
    </row>
    <row r="36" spans="1:8" s="21" customFormat="1">
      <c r="A36" s="49"/>
      <c r="B36" s="49"/>
      <c r="C36" s="49"/>
      <c r="D36" s="49"/>
      <c r="E36" s="49"/>
      <c r="F36" s="49"/>
      <c r="G36" s="49"/>
      <c r="H36" s="49"/>
    </row>
    <row r="37" spans="1:8" s="21" customFormat="1">
      <c r="A37" s="49"/>
      <c r="B37" s="49"/>
      <c r="C37" s="49"/>
      <c r="D37" s="49"/>
      <c r="E37" s="49"/>
      <c r="F37" s="49"/>
      <c r="G37" s="49"/>
      <c r="H37" s="49"/>
    </row>
    <row r="38" spans="1:8" s="21" customFormat="1">
      <c r="A38" s="49"/>
      <c r="B38" s="49"/>
      <c r="C38" s="49"/>
      <c r="D38" s="49"/>
      <c r="E38" s="49"/>
      <c r="F38" s="49"/>
      <c r="G38" s="49"/>
      <c r="H38" s="49"/>
    </row>
    <row r="39" spans="1:8" s="21" customFormat="1">
      <c r="A39" s="49"/>
      <c r="B39" s="49"/>
      <c r="C39" s="49"/>
      <c r="D39" s="49"/>
      <c r="E39" s="49"/>
      <c r="F39" s="49"/>
      <c r="G39" s="49"/>
      <c r="H39" s="49"/>
    </row>
    <row r="40" spans="1:8" s="21" customFormat="1">
      <c r="A40" s="49"/>
      <c r="B40" s="49"/>
      <c r="C40" s="49"/>
      <c r="D40" s="49"/>
      <c r="E40" s="49"/>
      <c r="F40" s="49"/>
      <c r="G40" s="49"/>
      <c r="H40" s="49"/>
    </row>
    <row r="41" spans="1:8" s="21" customFormat="1">
      <c r="A41" s="49"/>
      <c r="B41" s="49"/>
      <c r="C41" s="49"/>
      <c r="D41" s="49"/>
      <c r="E41" s="49"/>
      <c r="F41" s="49"/>
      <c r="G41" s="49"/>
      <c r="H41" s="49"/>
    </row>
    <row r="42" spans="1:8" s="21" customFormat="1">
      <c r="A42" s="49"/>
      <c r="B42" s="49"/>
      <c r="C42" s="49"/>
      <c r="D42" s="49"/>
      <c r="E42" s="49"/>
      <c r="F42" s="49"/>
      <c r="G42" s="49"/>
      <c r="H42" s="49"/>
    </row>
    <row r="43" spans="1:8" s="21" customFormat="1">
      <c r="A43" s="49"/>
      <c r="B43" s="49"/>
      <c r="C43" s="49"/>
      <c r="D43" s="49"/>
      <c r="E43" s="49"/>
      <c r="F43" s="49"/>
      <c r="G43" s="49"/>
      <c r="H43" s="49"/>
    </row>
    <row r="44" spans="1:8" s="21" customFormat="1">
      <c r="A44" s="49"/>
      <c r="B44" s="49"/>
      <c r="C44" s="49"/>
      <c r="D44" s="49"/>
      <c r="E44" s="49"/>
      <c r="F44" s="49"/>
      <c r="G44" s="49"/>
      <c r="H44" s="49"/>
    </row>
    <row r="45" spans="1:8" s="21" customFormat="1">
      <c r="A45" s="49"/>
      <c r="B45" s="49"/>
      <c r="C45" s="49"/>
      <c r="D45" s="49"/>
      <c r="E45" s="49"/>
      <c r="F45" s="49"/>
      <c r="G45" s="49"/>
      <c r="H45" s="49"/>
    </row>
    <row r="46" spans="1:8" s="21" customFormat="1">
      <c r="A46" s="49"/>
      <c r="B46" s="49"/>
      <c r="C46" s="49"/>
      <c r="D46" s="49"/>
      <c r="E46" s="49"/>
      <c r="F46" s="49"/>
      <c r="G46" s="49"/>
      <c r="H46" s="49"/>
    </row>
    <row r="47" spans="1:8" s="21" customFormat="1">
      <c r="A47" s="49"/>
      <c r="B47" s="49"/>
      <c r="C47" s="49"/>
      <c r="D47" s="49"/>
      <c r="E47" s="49"/>
      <c r="F47" s="49"/>
      <c r="G47" s="49"/>
      <c r="H47" s="49"/>
    </row>
    <row r="48" spans="1:8" s="21" customFormat="1">
      <c r="A48" s="49"/>
      <c r="B48" s="49"/>
      <c r="C48" s="49"/>
      <c r="D48" s="49"/>
      <c r="E48" s="49"/>
      <c r="F48" s="49"/>
      <c r="G48" s="49"/>
      <c r="H48" s="49"/>
    </row>
    <row r="49" spans="1:8" s="21" customFormat="1">
      <c r="A49" s="49"/>
      <c r="B49" s="49"/>
      <c r="C49" s="49"/>
      <c r="D49" s="49"/>
      <c r="E49" s="49"/>
      <c r="F49" s="49"/>
      <c r="G49" s="49"/>
      <c r="H49" s="49"/>
    </row>
    <row r="50" spans="1:8" s="21" customFormat="1">
      <c r="A50" s="49"/>
      <c r="B50" s="49"/>
      <c r="C50" s="49"/>
      <c r="D50" s="49"/>
      <c r="E50" s="49"/>
      <c r="F50" s="49"/>
      <c r="G50" s="49"/>
      <c r="H50" s="49"/>
    </row>
    <row r="51" spans="1:8" s="21" customFormat="1">
      <c r="A51" s="49"/>
      <c r="B51" s="49"/>
      <c r="C51" s="49"/>
      <c r="D51" s="49"/>
      <c r="E51" s="49"/>
      <c r="F51" s="49"/>
      <c r="G51" s="49"/>
      <c r="H51" s="49"/>
    </row>
    <row r="52" spans="1:8" s="21" customFormat="1">
      <c r="A52" s="49"/>
      <c r="B52" s="49"/>
      <c r="C52" s="49"/>
      <c r="D52" s="49"/>
      <c r="E52" s="49"/>
      <c r="F52" s="49"/>
      <c r="G52" s="49"/>
      <c r="H52" s="49"/>
    </row>
    <row r="53" spans="1:8" s="21" customFormat="1">
      <c r="A53" s="49"/>
      <c r="B53" s="49"/>
      <c r="C53" s="49"/>
      <c r="D53" s="49"/>
      <c r="E53" s="49"/>
      <c r="F53" s="49"/>
      <c r="G53" s="49"/>
      <c r="H53" s="49"/>
    </row>
    <row r="54" spans="1:8" s="21" customFormat="1">
      <c r="A54" s="49"/>
      <c r="B54" s="49"/>
      <c r="C54" s="49"/>
      <c r="D54" s="49"/>
      <c r="E54" s="49"/>
      <c r="F54" s="49"/>
      <c r="G54" s="49"/>
      <c r="H54" s="49"/>
    </row>
    <row r="55" spans="1:8" s="21" customFormat="1">
      <c r="A55" s="49"/>
      <c r="B55" s="49"/>
      <c r="C55" s="49"/>
      <c r="D55" s="49"/>
      <c r="E55" s="49"/>
      <c r="F55" s="49"/>
      <c r="G55" s="49"/>
      <c r="H55" s="49"/>
    </row>
    <row r="56" spans="1:8" s="21" customFormat="1">
      <c r="A56" s="49"/>
      <c r="B56" s="49"/>
      <c r="C56" s="49"/>
      <c r="D56" s="49"/>
      <c r="E56" s="49"/>
      <c r="F56" s="49"/>
      <c r="G56" s="49"/>
      <c r="H56" s="49"/>
    </row>
    <row r="57" spans="1:8" s="21" customFormat="1">
      <c r="A57" s="49"/>
      <c r="B57" s="49"/>
      <c r="C57" s="49"/>
      <c r="D57" s="49"/>
      <c r="E57" s="49"/>
      <c r="F57" s="49"/>
      <c r="G57" s="49"/>
      <c r="H57" s="49"/>
    </row>
    <row r="58" spans="1:8" s="21" customFormat="1">
      <c r="A58" s="49"/>
      <c r="B58" s="49"/>
      <c r="C58" s="49"/>
      <c r="D58" s="49"/>
      <c r="E58" s="49"/>
      <c r="F58" s="49"/>
      <c r="G58" s="49"/>
      <c r="H58" s="49"/>
    </row>
    <row r="59" spans="1:8" s="21" customFormat="1">
      <c r="A59" s="49"/>
      <c r="B59" s="49"/>
      <c r="C59" s="49"/>
      <c r="D59" s="49"/>
      <c r="E59" s="49"/>
      <c r="F59" s="49"/>
      <c r="G59" s="49"/>
      <c r="H59" s="49"/>
    </row>
    <row r="60" spans="1:8" s="21" customFormat="1">
      <c r="A60" s="49"/>
      <c r="B60" s="49"/>
      <c r="C60" s="49"/>
      <c r="D60" s="49"/>
      <c r="E60" s="49"/>
      <c r="F60" s="49"/>
      <c r="G60" s="49"/>
      <c r="H60" s="49"/>
    </row>
    <row r="61" spans="1:8" s="21" customFormat="1">
      <c r="A61" s="49"/>
      <c r="B61" s="49"/>
      <c r="C61" s="49"/>
      <c r="D61" s="49"/>
      <c r="E61" s="49"/>
      <c r="F61" s="49"/>
      <c r="G61" s="49"/>
      <c r="H61" s="49"/>
    </row>
    <row r="62" spans="1:8" s="21" customFormat="1">
      <c r="A62" s="49"/>
      <c r="B62" s="49"/>
      <c r="C62" s="49"/>
      <c r="D62" s="49"/>
      <c r="E62" s="49"/>
      <c r="F62" s="49"/>
      <c r="G62" s="49"/>
      <c r="H62" s="49"/>
    </row>
    <row r="63" spans="1:8" s="21" customFormat="1">
      <c r="A63" s="49"/>
      <c r="B63" s="49"/>
      <c r="C63" s="49"/>
      <c r="D63" s="49"/>
      <c r="E63" s="49"/>
      <c r="F63" s="49"/>
      <c r="G63" s="49"/>
      <c r="H63" s="49"/>
    </row>
    <row r="64" spans="1:8" s="21" customFormat="1">
      <c r="A64" s="49"/>
      <c r="B64" s="49"/>
      <c r="C64" s="49"/>
      <c r="D64" s="49"/>
      <c r="E64" s="49"/>
      <c r="F64" s="49"/>
      <c r="G64" s="49"/>
      <c r="H64" s="49"/>
    </row>
    <row r="65" spans="1:8" s="21" customFormat="1">
      <c r="A65" s="49"/>
      <c r="B65" s="49"/>
      <c r="C65" s="49"/>
      <c r="D65" s="49"/>
      <c r="E65" s="49"/>
      <c r="F65" s="49"/>
      <c r="G65" s="49"/>
      <c r="H65" s="49"/>
    </row>
    <row r="66" spans="1:8" s="21" customFormat="1">
      <c r="A66" s="49"/>
      <c r="B66" s="49"/>
      <c r="C66" s="49"/>
      <c r="D66" s="49"/>
      <c r="E66" s="49"/>
      <c r="F66" s="49"/>
      <c r="G66" s="49"/>
      <c r="H66" s="49"/>
    </row>
    <row r="67" spans="1:8" s="21" customFormat="1">
      <c r="A67" s="49"/>
      <c r="B67" s="49"/>
      <c r="C67" s="49"/>
      <c r="D67" s="49"/>
      <c r="E67" s="49"/>
      <c r="F67" s="49"/>
      <c r="G67" s="49"/>
      <c r="H67" s="49"/>
    </row>
    <row r="68" spans="1:8" s="21" customFormat="1">
      <c r="A68" s="49"/>
      <c r="B68" s="49"/>
      <c r="C68" s="49"/>
      <c r="D68" s="49"/>
      <c r="E68" s="49"/>
      <c r="F68" s="49"/>
      <c r="G68" s="49"/>
      <c r="H68" s="49"/>
    </row>
    <row r="69" spans="1:8" s="21" customFormat="1">
      <c r="A69" s="49"/>
      <c r="B69" s="49"/>
      <c r="C69" s="49"/>
      <c r="D69" s="49"/>
      <c r="E69" s="49"/>
      <c r="F69" s="49"/>
      <c r="G69" s="49"/>
      <c r="H69" s="49"/>
    </row>
    <row r="70" spans="1:8" s="21" customFormat="1">
      <c r="A70" s="49"/>
      <c r="B70" s="49"/>
      <c r="C70" s="49"/>
      <c r="D70" s="49"/>
      <c r="E70" s="49"/>
      <c r="F70" s="49"/>
      <c r="G70" s="49"/>
      <c r="H70" s="49"/>
    </row>
    <row r="71" spans="1:8" s="21" customFormat="1">
      <c r="A71" s="49"/>
      <c r="B71" s="49"/>
      <c r="C71" s="49"/>
      <c r="D71" s="49"/>
      <c r="E71" s="49"/>
      <c r="F71" s="49"/>
      <c r="G71" s="49"/>
      <c r="H71" s="49"/>
    </row>
    <row r="72" spans="1:8" s="21" customFormat="1">
      <c r="A72" s="49"/>
      <c r="B72" s="49"/>
      <c r="C72" s="49"/>
      <c r="D72" s="49"/>
      <c r="E72" s="49"/>
      <c r="F72" s="49"/>
      <c r="G72" s="49"/>
      <c r="H72" s="49"/>
    </row>
    <row r="73" spans="1:8" s="21" customFormat="1">
      <c r="A73" s="49"/>
      <c r="B73" s="49"/>
      <c r="C73" s="49"/>
      <c r="D73" s="49"/>
      <c r="E73" s="49"/>
      <c r="F73" s="49"/>
      <c r="G73" s="49"/>
      <c r="H73" s="49"/>
    </row>
    <row r="74" spans="1:8" s="21" customFormat="1">
      <c r="A74" s="49"/>
      <c r="B74" s="49"/>
      <c r="C74" s="49"/>
      <c r="D74" s="49"/>
      <c r="E74" s="49"/>
      <c r="F74" s="49"/>
      <c r="G74" s="49"/>
      <c r="H74" s="49"/>
    </row>
    <row r="75" spans="1:8" s="21" customFormat="1">
      <c r="A75" s="49"/>
      <c r="B75" s="49"/>
      <c r="C75" s="49"/>
      <c r="D75" s="49"/>
      <c r="E75" s="49"/>
      <c r="F75" s="49"/>
      <c r="G75" s="49"/>
      <c r="H75" s="49"/>
    </row>
    <row r="76" spans="1:8" s="21" customFormat="1">
      <c r="A76" s="49"/>
      <c r="B76" s="49"/>
      <c r="C76" s="49"/>
      <c r="D76" s="49"/>
      <c r="E76" s="49"/>
      <c r="F76" s="49"/>
      <c r="G76" s="49"/>
      <c r="H76" s="49"/>
    </row>
    <row r="77" spans="1:8" s="21" customFormat="1">
      <c r="A77" s="49"/>
      <c r="B77" s="49"/>
      <c r="C77" s="49"/>
      <c r="D77" s="49"/>
      <c r="E77" s="49"/>
      <c r="F77" s="49"/>
      <c r="G77" s="49"/>
      <c r="H77" s="49"/>
    </row>
    <row r="78" spans="1:8" s="21" customFormat="1">
      <c r="A78" s="49"/>
      <c r="B78" s="49"/>
      <c r="C78" s="49"/>
      <c r="D78" s="49"/>
      <c r="E78" s="49"/>
      <c r="F78" s="49"/>
      <c r="G78" s="49"/>
      <c r="H78" s="49"/>
    </row>
    <row r="79" spans="1:8" s="21" customFormat="1">
      <c r="A79" s="49"/>
      <c r="B79" s="49"/>
      <c r="C79" s="49"/>
      <c r="D79" s="49"/>
      <c r="E79" s="49"/>
      <c r="F79" s="49"/>
      <c r="G79" s="49"/>
      <c r="H79" s="49"/>
    </row>
    <row r="80" spans="1:8" s="21" customFormat="1">
      <c r="A80" s="49"/>
      <c r="B80" s="49"/>
      <c r="C80" s="49"/>
      <c r="D80" s="49"/>
      <c r="E80" s="49"/>
      <c r="F80" s="49"/>
      <c r="G80" s="49"/>
      <c r="H80" s="49"/>
    </row>
    <row r="81" spans="1:8" s="21" customFormat="1">
      <c r="A81" s="49"/>
      <c r="B81" s="49"/>
      <c r="C81" s="49"/>
      <c r="D81" s="49"/>
      <c r="E81" s="49"/>
      <c r="F81" s="49"/>
      <c r="G81" s="49"/>
      <c r="H81" s="49"/>
    </row>
    <row r="82" spans="1:8" s="21" customFormat="1">
      <c r="A82" s="49"/>
      <c r="B82" s="49"/>
      <c r="C82" s="49"/>
      <c r="D82" s="49"/>
      <c r="E82" s="49"/>
      <c r="F82" s="49"/>
      <c r="G82" s="49"/>
      <c r="H82" s="49"/>
    </row>
    <row r="83" spans="1:8" s="21" customFormat="1">
      <c r="A83" s="49"/>
      <c r="B83" s="49"/>
      <c r="C83" s="49"/>
      <c r="D83" s="49"/>
      <c r="E83" s="49"/>
      <c r="F83" s="49"/>
      <c r="G83" s="49"/>
      <c r="H83" s="49"/>
    </row>
    <row r="84" spans="1:8" s="21" customFormat="1">
      <c r="A84" s="49"/>
      <c r="B84" s="49"/>
      <c r="C84" s="49"/>
      <c r="D84" s="49"/>
      <c r="E84" s="49"/>
      <c r="F84" s="49"/>
      <c r="G84" s="49"/>
      <c r="H84" s="49"/>
    </row>
    <row r="85" spans="1:8" s="21" customFormat="1">
      <c r="A85" s="49"/>
      <c r="B85" s="49"/>
      <c r="C85" s="49"/>
      <c r="D85" s="49"/>
      <c r="E85" s="49"/>
      <c r="F85" s="49"/>
      <c r="G85" s="49"/>
      <c r="H85" s="49"/>
    </row>
    <row r="86" spans="1:8" s="21" customFormat="1">
      <c r="A86" s="49"/>
      <c r="B86" s="49"/>
      <c r="C86" s="49"/>
      <c r="D86" s="49"/>
      <c r="E86" s="49"/>
      <c r="F86" s="49"/>
      <c r="G86" s="49"/>
      <c r="H86" s="49"/>
    </row>
    <row r="87" spans="1:8" s="21" customFormat="1">
      <c r="A87" s="49"/>
      <c r="B87" s="49"/>
      <c r="C87" s="49"/>
      <c r="D87" s="49"/>
      <c r="E87" s="49"/>
      <c r="F87" s="49"/>
      <c r="G87" s="49"/>
      <c r="H87" s="49"/>
    </row>
    <row r="88" spans="1:8" s="21" customFormat="1">
      <c r="A88" s="49"/>
      <c r="B88" s="49"/>
      <c r="C88" s="49"/>
      <c r="D88" s="49"/>
      <c r="E88" s="49"/>
      <c r="F88" s="49"/>
      <c r="G88" s="49"/>
      <c r="H88" s="49"/>
    </row>
    <row r="89" spans="1:8" s="21" customFormat="1">
      <c r="A89" s="49"/>
      <c r="B89" s="49"/>
      <c r="C89" s="49"/>
      <c r="D89" s="49"/>
      <c r="E89" s="49"/>
      <c r="F89" s="49"/>
      <c r="G89" s="49"/>
      <c r="H89" s="49"/>
    </row>
    <row r="90" spans="1:8" s="21" customFormat="1">
      <c r="A90" s="49"/>
      <c r="B90" s="49"/>
      <c r="C90" s="49"/>
      <c r="D90" s="49"/>
      <c r="E90" s="49"/>
      <c r="F90" s="49"/>
      <c r="G90" s="49"/>
      <c r="H90" s="49"/>
    </row>
    <row r="91" spans="1:8" s="21" customFormat="1">
      <c r="A91" s="49"/>
      <c r="B91" s="49"/>
      <c r="C91" s="49"/>
      <c r="D91" s="49"/>
      <c r="E91" s="49"/>
      <c r="F91" s="49"/>
      <c r="G91" s="49"/>
      <c r="H91" s="49"/>
    </row>
    <row r="92" spans="1:8" s="21" customFormat="1">
      <c r="A92" s="49"/>
      <c r="B92" s="49"/>
      <c r="C92" s="49"/>
      <c r="D92" s="49"/>
      <c r="E92" s="49"/>
      <c r="F92" s="49"/>
      <c r="G92" s="49"/>
      <c r="H92" s="49"/>
    </row>
    <row r="93" spans="1:8" s="21" customFormat="1">
      <c r="A93" s="49"/>
      <c r="B93" s="49"/>
      <c r="C93" s="49"/>
      <c r="D93" s="49"/>
      <c r="E93" s="49"/>
      <c r="F93" s="49"/>
      <c r="G93" s="49"/>
      <c r="H93" s="49"/>
    </row>
    <row r="94" spans="1:8" s="21" customFormat="1">
      <c r="A94" s="49"/>
      <c r="B94" s="49"/>
      <c r="C94" s="49"/>
      <c r="D94" s="49"/>
      <c r="E94" s="49"/>
      <c r="F94" s="49"/>
      <c r="G94" s="49"/>
      <c r="H94" s="49"/>
    </row>
    <row r="95" spans="1:8" s="21" customFormat="1">
      <c r="A95" s="49"/>
      <c r="B95" s="49"/>
      <c r="C95" s="49"/>
      <c r="D95" s="49"/>
      <c r="E95" s="49"/>
      <c r="F95" s="49"/>
      <c r="G95" s="49"/>
      <c r="H95" s="49"/>
    </row>
    <row r="96" spans="1:8" s="21" customFormat="1">
      <c r="A96" s="49"/>
      <c r="B96" s="49"/>
      <c r="C96" s="49"/>
      <c r="D96" s="49"/>
      <c r="E96" s="49"/>
      <c r="F96" s="49"/>
      <c r="G96" s="49"/>
      <c r="H96" s="49"/>
    </row>
    <row r="97" spans="1:8" s="21" customFormat="1">
      <c r="A97" s="49"/>
      <c r="B97" s="49"/>
      <c r="C97" s="49"/>
      <c r="D97" s="49"/>
      <c r="E97" s="49"/>
      <c r="F97" s="49"/>
      <c r="G97" s="49"/>
      <c r="H97" s="49"/>
    </row>
    <row r="98" spans="1:8" s="21" customFormat="1">
      <c r="A98" s="49"/>
      <c r="B98" s="49"/>
      <c r="C98" s="49"/>
      <c r="D98" s="49"/>
      <c r="E98" s="49"/>
      <c r="F98" s="49"/>
      <c r="G98" s="49"/>
      <c r="H98" s="49"/>
    </row>
    <row r="99" spans="1:8" s="21" customFormat="1">
      <c r="A99" s="49"/>
      <c r="B99" s="49"/>
      <c r="C99" s="49"/>
      <c r="D99" s="49"/>
      <c r="E99" s="49"/>
      <c r="F99" s="49"/>
      <c r="G99" s="49"/>
      <c r="H99" s="49"/>
    </row>
    <row r="100" spans="1:8" s="21" customFormat="1">
      <c r="A100" s="49"/>
      <c r="B100" s="49"/>
      <c r="C100" s="49"/>
      <c r="D100" s="49"/>
      <c r="E100" s="49"/>
      <c r="F100" s="49"/>
      <c r="G100" s="49"/>
      <c r="H100" s="49"/>
    </row>
    <row r="101" spans="1:8" s="21" customFormat="1">
      <c r="A101" s="49"/>
      <c r="B101" s="49"/>
      <c r="C101" s="49"/>
      <c r="D101" s="49"/>
      <c r="E101" s="49"/>
      <c r="F101" s="49"/>
      <c r="G101" s="49"/>
      <c r="H101" s="49"/>
    </row>
    <row r="102" spans="1:8" s="21" customFormat="1">
      <c r="A102" s="49"/>
      <c r="B102" s="49"/>
      <c r="C102" s="49"/>
      <c r="D102" s="49"/>
      <c r="E102" s="49"/>
      <c r="F102" s="49"/>
      <c r="G102" s="49"/>
      <c r="H102" s="49"/>
    </row>
    <row r="103" spans="1:8" s="21" customFormat="1">
      <c r="A103" s="49"/>
      <c r="B103" s="49"/>
      <c r="C103" s="49"/>
      <c r="D103" s="49"/>
      <c r="E103" s="49"/>
      <c r="F103" s="49"/>
      <c r="G103" s="49"/>
      <c r="H103" s="49"/>
    </row>
    <row r="104" spans="1:8" s="21" customFormat="1">
      <c r="A104" s="49"/>
      <c r="B104" s="49"/>
      <c r="C104" s="49"/>
      <c r="D104" s="49"/>
      <c r="E104" s="49"/>
      <c r="F104" s="49"/>
      <c r="G104" s="49"/>
      <c r="H104" s="49"/>
    </row>
    <row r="105" spans="1:8" s="21" customFormat="1">
      <c r="A105" s="49"/>
      <c r="B105" s="49"/>
      <c r="C105" s="49"/>
      <c r="D105" s="49"/>
      <c r="E105" s="49"/>
      <c r="F105" s="49"/>
      <c r="G105" s="49"/>
      <c r="H105" s="49"/>
    </row>
    <row r="106" spans="1:8" s="21" customFormat="1">
      <c r="A106" s="49"/>
      <c r="B106" s="49"/>
      <c r="C106" s="49"/>
      <c r="D106" s="49"/>
      <c r="E106" s="49"/>
      <c r="F106" s="49"/>
      <c r="G106" s="49"/>
      <c r="H106" s="49"/>
    </row>
    <row r="107" spans="1:8" s="21" customFormat="1">
      <c r="A107" s="49"/>
      <c r="B107" s="49"/>
      <c r="C107" s="49"/>
      <c r="D107" s="49"/>
      <c r="E107" s="49"/>
      <c r="F107" s="49"/>
      <c r="G107" s="49"/>
      <c r="H107" s="49"/>
    </row>
    <row r="108" spans="1:8" s="21" customFormat="1">
      <c r="A108" s="49"/>
      <c r="B108" s="49"/>
      <c r="C108" s="49"/>
      <c r="D108" s="49"/>
      <c r="E108" s="49"/>
      <c r="F108" s="49"/>
      <c r="G108" s="49"/>
      <c r="H108" s="49"/>
    </row>
    <row r="109" spans="1:8" s="21" customFormat="1">
      <c r="A109" s="49"/>
      <c r="B109" s="49"/>
      <c r="C109" s="49"/>
      <c r="D109" s="49"/>
      <c r="E109" s="49"/>
      <c r="F109" s="49"/>
      <c r="G109" s="49"/>
      <c r="H109" s="49"/>
    </row>
    <row r="110" spans="1:8" s="21" customFormat="1">
      <c r="A110" s="49"/>
      <c r="B110" s="49"/>
      <c r="C110" s="49"/>
      <c r="D110" s="49"/>
      <c r="E110" s="49"/>
      <c r="F110" s="49"/>
      <c r="G110" s="49"/>
      <c r="H110" s="49"/>
    </row>
    <row r="111" spans="1:8" s="21" customFormat="1">
      <c r="A111" s="49"/>
      <c r="B111" s="49"/>
      <c r="C111" s="49"/>
      <c r="D111" s="49"/>
      <c r="E111" s="49"/>
      <c r="F111" s="49"/>
      <c r="G111" s="49"/>
      <c r="H111" s="49"/>
    </row>
    <row r="112" spans="1:8" s="21" customFormat="1">
      <c r="A112" s="49"/>
      <c r="B112" s="49"/>
      <c r="C112" s="49"/>
      <c r="D112" s="49"/>
      <c r="E112" s="49"/>
      <c r="F112" s="49"/>
      <c r="G112" s="49"/>
      <c r="H112" s="49"/>
    </row>
    <row r="113" spans="1:8" s="21" customFormat="1">
      <c r="A113" s="49"/>
      <c r="B113" s="49"/>
      <c r="C113" s="49"/>
      <c r="D113" s="49"/>
      <c r="E113" s="49"/>
      <c r="F113" s="49"/>
      <c r="G113" s="49"/>
      <c r="H113" s="49"/>
    </row>
    <row r="114" spans="1:8" s="21" customFormat="1">
      <c r="A114" s="49"/>
      <c r="B114" s="49"/>
      <c r="C114" s="49"/>
      <c r="D114" s="49"/>
      <c r="E114" s="49"/>
      <c r="F114" s="49"/>
      <c r="G114" s="49"/>
      <c r="H114" s="49"/>
    </row>
    <row r="115" spans="1:8" s="21" customFormat="1">
      <c r="A115" s="49"/>
      <c r="B115" s="49"/>
      <c r="C115" s="49"/>
      <c r="D115" s="49"/>
      <c r="E115" s="49"/>
      <c r="F115" s="49"/>
      <c r="G115" s="49"/>
      <c r="H115" s="49"/>
    </row>
    <row r="116" spans="1:8" s="21" customFormat="1">
      <c r="A116" s="49"/>
      <c r="B116" s="49"/>
      <c r="C116" s="49"/>
      <c r="D116" s="49"/>
      <c r="E116" s="49"/>
      <c r="F116" s="49"/>
      <c r="G116" s="49"/>
      <c r="H116" s="49"/>
    </row>
    <row r="117" spans="1:8" s="21" customFormat="1">
      <c r="A117" s="49"/>
      <c r="B117" s="49"/>
      <c r="C117" s="49"/>
      <c r="D117" s="49"/>
      <c r="E117" s="49"/>
      <c r="F117" s="49"/>
      <c r="G117" s="49"/>
      <c r="H117" s="49"/>
    </row>
    <row r="118" spans="1:8" s="21" customFormat="1">
      <c r="A118" s="49"/>
      <c r="B118" s="49"/>
      <c r="C118" s="49"/>
      <c r="D118" s="49"/>
      <c r="E118" s="49"/>
      <c r="F118" s="49"/>
      <c r="G118" s="49"/>
      <c r="H118" s="49"/>
    </row>
    <row r="119" spans="1:8" s="21" customFormat="1">
      <c r="A119" s="49"/>
      <c r="B119" s="49"/>
      <c r="C119" s="49"/>
      <c r="D119" s="49"/>
      <c r="E119" s="49"/>
      <c r="F119" s="49"/>
      <c r="G119" s="49"/>
      <c r="H119" s="49"/>
    </row>
    <row r="120" spans="1:8" s="21" customFormat="1">
      <c r="A120" s="49"/>
      <c r="B120" s="49"/>
      <c r="C120" s="49"/>
      <c r="D120" s="49"/>
      <c r="E120" s="49"/>
      <c r="F120" s="49"/>
      <c r="G120" s="49"/>
      <c r="H120" s="49"/>
    </row>
    <row r="121" spans="1:8" s="21" customFormat="1">
      <c r="A121" s="49"/>
      <c r="B121" s="49"/>
      <c r="C121" s="49"/>
      <c r="D121" s="49"/>
      <c r="E121" s="49"/>
      <c r="F121" s="49"/>
      <c r="G121" s="49"/>
      <c r="H121" s="49"/>
    </row>
    <row r="122" spans="1:8" s="21" customFormat="1">
      <c r="A122" s="49"/>
      <c r="B122" s="49"/>
      <c r="C122" s="49"/>
      <c r="D122" s="49"/>
      <c r="E122" s="49"/>
      <c r="F122" s="49"/>
      <c r="G122" s="49"/>
      <c r="H122" s="49"/>
    </row>
    <row r="123" spans="1:8" s="21" customFormat="1">
      <c r="A123" s="49"/>
      <c r="B123" s="49"/>
      <c r="C123" s="49"/>
      <c r="D123" s="49"/>
      <c r="E123" s="49"/>
      <c r="F123" s="49"/>
      <c r="G123" s="49"/>
      <c r="H123" s="49"/>
    </row>
    <row r="124" spans="1:8" s="21" customFormat="1">
      <c r="A124" s="49"/>
      <c r="B124" s="49"/>
      <c r="C124" s="49"/>
      <c r="D124" s="49"/>
      <c r="E124" s="49"/>
      <c r="F124" s="49"/>
      <c r="G124" s="49"/>
      <c r="H124" s="49"/>
    </row>
    <row r="125" spans="1:8" s="21" customFormat="1">
      <c r="A125" s="49"/>
      <c r="B125" s="49"/>
      <c r="C125" s="49"/>
      <c r="D125" s="49"/>
      <c r="E125" s="49"/>
      <c r="F125" s="49"/>
      <c r="G125" s="49"/>
      <c r="H125" s="49"/>
    </row>
    <row r="126" spans="1:8" s="21" customFormat="1">
      <c r="A126" s="49"/>
      <c r="B126" s="49"/>
      <c r="C126" s="49"/>
      <c r="D126" s="49"/>
      <c r="E126" s="49"/>
      <c r="F126" s="49"/>
      <c r="G126" s="49"/>
      <c r="H126" s="49"/>
    </row>
    <row r="127" spans="1:8" s="21" customFormat="1">
      <c r="A127" s="49"/>
      <c r="B127" s="49"/>
      <c r="C127" s="49"/>
      <c r="D127" s="49"/>
      <c r="E127" s="49"/>
      <c r="F127" s="49"/>
      <c r="G127" s="49"/>
      <c r="H127" s="49"/>
    </row>
    <row r="128" spans="1:8" s="21" customFormat="1">
      <c r="A128" s="49"/>
      <c r="B128" s="49"/>
      <c r="C128" s="49"/>
      <c r="D128" s="49"/>
      <c r="E128" s="49"/>
      <c r="F128" s="49"/>
      <c r="G128" s="49"/>
      <c r="H128" s="49"/>
    </row>
    <row r="129" spans="1:8" s="21" customFormat="1">
      <c r="A129" s="49"/>
      <c r="B129" s="49"/>
      <c r="C129" s="49"/>
      <c r="D129" s="49"/>
      <c r="E129" s="49"/>
      <c r="F129" s="49"/>
      <c r="G129" s="49"/>
      <c r="H129" s="49"/>
    </row>
    <row r="130" spans="1:8" s="21" customFormat="1">
      <c r="A130" s="49"/>
      <c r="B130" s="49"/>
      <c r="C130" s="49"/>
      <c r="D130" s="49"/>
      <c r="E130" s="49"/>
      <c r="F130" s="49"/>
      <c r="G130" s="49"/>
      <c r="H130" s="49"/>
    </row>
    <row r="131" spans="1:8" s="21" customFormat="1">
      <c r="A131" s="49"/>
      <c r="B131" s="49"/>
      <c r="C131" s="49"/>
      <c r="D131" s="49"/>
      <c r="E131" s="49"/>
      <c r="F131" s="49"/>
      <c r="G131" s="49"/>
      <c r="H131" s="49"/>
    </row>
    <row r="132" spans="1:8" s="21" customFormat="1">
      <c r="A132" s="49"/>
      <c r="B132" s="49"/>
      <c r="C132" s="49"/>
      <c r="D132" s="49"/>
      <c r="E132" s="49"/>
      <c r="F132" s="49"/>
      <c r="G132" s="49"/>
      <c r="H132" s="49"/>
    </row>
    <row r="133" spans="1:8" s="21" customFormat="1">
      <c r="A133" s="49"/>
      <c r="B133" s="49"/>
      <c r="C133" s="49"/>
      <c r="D133" s="49"/>
      <c r="E133" s="49"/>
      <c r="F133" s="49"/>
      <c r="G133" s="49"/>
      <c r="H133" s="49"/>
    </row>
    <row r="134" spans="1:8" s="21" customFormat="1">
      <c r="A134" s="49"/>
      <c r="B134" s="49"/>
      <c r="C134" s="49"/>
      <c r="D134" s="49"/>
      <c r="E134" s="49"/>
      <c r="F134" s="49"/>
      <c r="G134" s="49"/>
      <c r="H134" s="49"/>
    </row>
    <row r="135" spans="1:8" s="21" customFormat="1">
      <c r="A135" s="49"/>
      <c r="B135" s="49"/>
      <c r="C135" s="49"/>
      <c r="D135" s="49"/>
      <c r="E135" s="49"/>
      <c r="F135" s="49"/>
      <c r="G135" s="49"/>
      <c r="H135" s="49"/>
    </row>
    <row r="136" spans="1:8" s="21" customFormat="1">
      <c r="A136" s="49"/>
      <c r="B136" s="49"/>
      <c r="C136" s="49"/>
      <c r="D136" s="49"/>
      <c r="E136" s="49"/>
      <c r="F136" s="49"/>
      <c r="G136" s="49"/>
      <c r="H136" s="49"/>
    </row>
    <row r="137" spans="1:8" s="21" customFormat="1">
      <c r="A137" s="49"/>
      <c r="B137" s="49"/>
      <c r="C137" s="49"/>
      <c r="D137" s="49"/>
      <c r="E137" s="49"/>
      <c r="F137" s="49"/>
      <c r="G137" s="49"/>
      <c r="H137" s="49"/>
    </row>
    <row r="138" spans="1:8" s="21" customFormat="1">
      <c r="A138" s="49"/>
      <c r="B138" s="49"/>
      <c r="C138" s="49"/>
      <c r="D138" s="49"/>
      <c r="E138" s="49"/>
      <c r="F138" s="49"/>
      <c r="G138" s="49"/>
      <c r="H138" s="49"/>
    </row>
    <row r="139" spans="1:8" s="21" customFormat="1">
      <c r="A139" s="49"/>
      <c r="B139" s="49"/>
      <c r="C139" s="49"/>
      <c r="D139" s="49"/>
      <c r="E139" s="49"/>
      <c r="F139" s="49"/>
      <c r="G139" s="49"/>
      <c r="H139" s="49"/>
    </row>
    <row r="140" spans="1:8" s="21" customFormat="1">
      <c r="A140" s="49"/>
      <c r="B140" s="49"/>
      <c r="C140" s="49"/>
      <c r="D140" s="49"/>
      <c r="E140" s="49"/>
      <c r="F140" s="49"/>
      <c r="G140" s="49"/>
      <c r="H140" s="49"/>
    </row>
    <row r="141" spans="1:8" s="21" customFormat="1">
      <c r="A141" s="49"/>
      <c r="B141" s="49"/>
      <c r="C141" s="49"/>
      <c r="D141" s="49"/>
      <c r="E141" s="49"/>
      <c r="F141" s="49"/>
      <c r="G141" s="49"/>
      <c r="H141" s="49"/>
    </row>
    <row r="142" spans="1:8" s="21" customFormat="1">
      <c r="A142" s="49"/>
      <c r="B142" s="49"/>
      <c r="C142" s="49"/>
      <c r="D142" s="49"/>
      <c r="E142" s="49"/>
      <c r="F142" s="49"/>
      <c r="G142" s="49"/>
      <c r="H142" s="49"/>
    </row>
    <row r="143" spans="1:8" s="21" customFormat="1">
      <c r="A143" s="49"/>
      <c r="B143" s="49"/>
      <c r="C143" s="49"/>
      <c r="D143" s="49"/>
      <c r="E143" s="49"/>
      <c r="F143" s="49"/>
      <c r="G143" s="49"/>
      <c r="H143" s="49"/>
    </row>
    <row r="144" spans="1:8" s="21" customFormat="1">
      <c r="A144" s="49"/>
      <c r="B144" s="49"/>
      <c r="C144" s="49"/>
      <c r="D144" s="49"/>
      <c r="E144" s="49"/>
      <c r="F144" s="49"/>
      <c r="G144" s="49"/>
      <c r="H144" s="49"/>
    </row>
    <row r="145" spans="1:8" s="21" customFormat="1">
      <c r="A145" s="49"/>
      <c r="B145" s="49"/>
      <c r="C145" s="49"/>
      <c r="D145" s="49"/>
      <c r="E145" s="49"/>
      <c r="F145" s="49"/>
      <c r="G145" s="49"/>
      <c r="H145" s="49"/>
    </row>
    <row r="146" spans="1:8" s="21" customFormat="1">
      <c r="A146" s="49"/>
      <c r="B146" s="49"/>
      <c r="C146" s="49"/>
      <c r="D146" s="49"/>
      <c r="E146" s="49"/>
      <c r="F146" s="49"/>
      <c r="G146" s="49"/>
      <c r="H146" s="49"/>
    </row>
    <row r="147" spans="1:8" s="21" customFormat="1">
      <c r="A147" s="49"/>
      <c r="B147" s="49"/>
      <c r="C147" s="49"/>
      <c r="D147" s="49"/>
      <c r="E147" s="49"/>
      <c r="F147" s="49"/>
      <c r="G147" s="49"/>
      <c r="H147" s="49"/>
    </row>
    <row r="148" spans="1:8" s="21" customFormat="1">
      <c r="A148" s="49"/>
      <c r="B148" s="49"/>
      <c r="C148" s="49"/>
      <c r="D148" s="49"/>
      <c r="E148" s="49"/>
      <c r="F148" s="49"/>
      <c r="G148" s="49"/>
      <c r="H148" s="49"/>
    </row>
    <row r="149" spans="1:8" s="21" customFormat="1">
      <c r="A149" s="49"/>
      <c r="B149" s="49"/>
      <c r="C149" s="49"/>
      <c r="D149" s="49"/>
      <c r="E149" s="49"/>
      <c r="F149" s="49"/>
      <c r="G149" s="49"/>
      <c r="H149" s="49"/>
    </row>
    <row r="150" spans="1:8" s="21" customFormat="1">
      <c r="A150" s="49"/>
      <c r="B150" s="49"/>
      <c r="C150" s="49"/>
      <c r="D150" s="49"/>
      <c r="E150" s="49"/>
      <c r="F150" s="49"/>
      <c r="G150" s="49"/>
      <c r="H150" s="49"/>
    </row>
    <row r="151" spans="1:8" s="21" customFormat="1">
      <c r="A151" s="49"/>
      <c r="B151" s="49"/>
      <c r="C151" s="49"/>
      <c r="D151" s="49"/>
      <c r="E151" s="49"/>
      <c r="F151" s="49"/>
      <c r="G151" s="49"/>
      <c r="H151" s="49"/>
    </row>
    <row r="152" spans="1:8" s="21" customFormat="1">
      <c r="A152" s="49"/>
      <c r="B152" s="49"/>
      <c r="C152" s="49"/>
      <c r="D152" s="49"/>
      <c r="E152" s="49"/>
      <c r="F152" s="49"/>
      <c r="G152" s="49"/>
      <c r="H152" s="49"/>
    </row>
    <row r="153" spans="1:8" s="21" customFormat="1">
      <c r="A153" s="49"/>
      <c r="B153" s="49"/>
      <c r="C153" s="49"/>
      <c r="D153" s="49"/>
      <c r="E153" s="49"/>
      <c r="F153" s="49"/>
      <c r="G153" s="49"/>
      <c r="H153" s="49"/>
    </row>
    <row r="154" spans="1:8" s="21" customFormat="1">
      <c r="A154" s="49"/>
      <c r="B154" s="49"/>
      <c r="C154" s="49"/>
      <c r="D154" s="49"/>
      <c r="E154" s="49"/>
      <c r="F154" s="49"/>
      <c r="G154" s="49"/>
      <c r="H154" s="49"/>
    </row>
    <row r="155" spans="1:8" s="21" customFormat="1">
      <c r="A155" s="49"/>
      <c r="B155" s="49"/>
      <c r="C155" s="49"/>
      <c r="D155" s="49"/>
      <c r="E155" s="49"/>
      <c r="F155" s="49"/>
      <c r="G155" s="49"/>
      <c r="H155" s="49"/>
    </row>
    <row r="156" spans="1:8" s="21" customFormat="1">
      <c r="A156" s="49"/>
      <c r="B156" s="49"/>
      <c r="C156" s="49"/>
      <c r="D156" s="49"/>
      <c r="E156" s="49"/>
      <c r="F156" s="49"/>
      <c r="G156" s="49"/>
      <c r="H156" s="49"/>
    </row>
    <row r="157" spans="1:8" s="21" customFormat="1">
      <c r="A157" s="49"/>
      <c r="B157" s="49"/>
      <c r="C157" s="49"/>
      <c r="D157" s="49"/>
      <c r="E157" s="49"/>
      <c r="F157" s="49"/>
      <c r="G157" s="49"/>
      <c r="H157" s="49"/>
    </row>
    <row r="158" spans="1:8" s="21" customFormat="1">
      <c r="A158" s="49"/>
      <c r="B158" s="49"/>
      <c r="C158" s="49"/>
      <c r="D158" s="49"/>
      <c r="E158" s="49"/>
      <c r="F158" s="49"/>
      <c r="G158" s="49"/>
      <c r="H158" s="49"/>
    </row>
    <row r="159" spans="1:8" s="21" customFormat="1">
      <c r="A159" s="49"/>
      <c r="B159" s="49"/>
      <c r="C159" s="49"/>
      <c r="D159" s="49"/>
      <c r="E159" s="49"/>
      <c r="F159" s="49"/>
      <c r="G159" s="49"/>
      <c r="H159" s="49"/>
    </row>
    <row r="160" spans="1:8" s="21" customFormat="1">
      <c r="A160" s="49"/>
      <c r="B160" s="49"/>
      <c r="C160" s="49"/>
      <c r="D160" s="49"/>
      <c r="E160" s="49"/>
      <c r="F160" s="49"/>
      <c r="G160" s="49"/>
      <c r="H160" s="49"/>
    </row>
    <row r="161" spans="1:8" s="21" customFormat="1">
      <c r="A161" s="49"/>
      <c r="B161" s="49"/>
      <c r="C161" s="49"/>
      <c r="D161" s="49"/>
      <c r="E161" s="49"/>
      <c r="F161" s="49"/>
      <c r="G161" s="49"/>
      <c r="H161" s="49"/>
    </row>
    <row r="162" spans="1:8" s="21" customFormat="1">
      <c r="A162" s="49"/>
      <c r="B162" s="49"/>
      <c r="C162" s="49"/>
      <c r="D162" s="49"/>
      <c r="E162" s="49"/>
      <c r="F162" s="49"/>
      <c r="G162" s="49"/>
      <c r="H162" s="49"/>
    </row>
    <row r="163" spans="1:8" s="21" customFormat="1">
      <c r="A163" s="49"/>
      <c r="B163" s="49"/>
      <c r="C163" s="49"/>
      <c r="D163" s="49"/>
      <c r="E163" s="49"/>
      <c r="F163" s="49"/>
      <c r="G163" s="49"/>
      <c r="H163" s="49"/>
    </row>
    <row r="164" spans="1:8" s="21" customFormat="1">
      <c r="A164" s="49"/>
      <c r="B164" s="49"/>
      <c r="C164" s="49"/>
      <c r="D164" s="49"/>
      <c r="E164" s="49"/>
      <c r="F164" s="49"/>
      <c r="G164" s="49"/>
      <c r="H164" s="49"/>
    </row>
    <row r="165" spans="1:8" s="21" customFormat="1">
      <c r="A165" s="49"/>
      <c r="B165" s="49"/>
      <c r="C165" s="49"/>
      <c r="D165" s="49"/>
      <c r="E165" s="49"/>
      <c r="F165" s="49"/>
      <c r="G165" s="49"/>
      <c r="H165" s="49"/>
    </row>
    <row r="166" spans="1:8" s="21" customFormat="1">
      <c r="A166" s="49"/>
      <c r="B166" s="49"/>
      <c r="C166" s="49"/>
      <c r="D166" s="49"/>
      <c r="E166" s="49"/>
      <c r="F166" s="49"/>
      <c r="G166" s="49"/>
      <c r="H166" s="49"/>
    </row>
    <row r="167" spans="1:8" s="21" customFormat="1">
      <c r="A167" s="49"/>
      <c r="B167" s="49"/>
      <c r="C167" s="49"/>
      <c r="D167" s="49"/>
      <c r="E167" s="49"/>
      <c r="F167" s="49"/>
      <c r="G167" s="49"/>
      <c r="H167" s="49"/>
    </row>
    <row r="168" spans="1:8" s="21" customFormat="1">
      <c r="A168" s="49"/>
      <c r="B168" s="49"/>
      <c r="C168" s="49"/>
      <c r="D168" s="49"/>
      <c r="E168" s="49"/>
      <c r="F168" s="49"/>
      <c r="G168" s="49"/>
      <c r="H168" s="49"/>
    </row>
    <row r="169" spans="1:8" s="21" customFormat="1">
      <c r="A169" s="49"/>
      <c r="B169" s="49"/>
      <c r="C169" s="49"/>
      <c r="D169" s="49"/>
      <c r="E169" s="49"/>
      <c r="F169" s="49"/>
      <c r="G169" s="49"/>
      <c r="H169" s="49"/>
    </row>
    <row r="170" spans="1:8" s="21" customFormat="1">
      <c r="A170" s="49"/>
      <c r="B170" s="49"/>
      <c r="C170" s="49"/>
      <c r="D170" s="49"/>
      <c r="E170" s="49"/>
      <c r="F170" s="49"/>
      <c r="G170" s="49"/>
      <c r="H170" s="49"/>
    </row>
    <row r="171" spans="1:8" s="21" customFormat="1">
      <c r="A171" s="49"/>
      <c r="B171" s="49"/>
      <c r="C171" s="49"/>
      <c r="D171" s="49"/>
      <c r="E171" s="49"/>
      <c r="F171" s="49"/>
      <c r="G171" s="49"/>
      <c r="H171" s="49"/>
    </row>
    <row r="172" spans="1:8" s="21" customFormat="1">
      <c r="A172" s="49"/>
      <c r="B172" s="49"/>
      <c r="C172" s="49"/>
      <c r="D172" s="49"/>
      <c r="E172" s="49"/>
      <c r="F172" s="49"/>
      <c r="G172" s="49"/>
      <c r="H172" s="49"/>
    </row>
    <row r="173" spans="1:8" s="21" customFormat="1">
      <c r="A173" s="49"/>
      <c r="B173" s="49"/>
      <c r="C173" s="49"/>
      <c r="D173" s="49"/>
      <c r="E173" s="49"/>
      <c r="F173" s="49"/>
      <c r="G173" s="49"/>
      <c r="H173" s="49"/>
    </row>
    <row r="174" spans="1:8" s="21" customFormat="1">
      <c r="A174" s="49"/>
      <c r="B174" s="49"/>
      <c r="C174" s="49"/>
      <c r="D174" s="49"/>
      <c r="E174" s="49"/>
      <c r="F174" s="49"/>
      <c r="G174" s="49"/>
      <c r="H174" s="49"/>
    </row>
    <row r="175" spans="1:8" s="21" customFormat="1">
      <c r="A175" s="49"/>
      <c r="B175" s="49"/>
      <c r="C175" s="49"/>
      <c r="D175" s="49"/>
      <c r="E175" s="49"/>
      <c r="F175" s="49"/>
      <c r="G175" s="49"/>
      <c r="H175" s="49"/>
    </row>
    <row r="176" spans="1:8" s="21" customFormat="1">
      <c r="A176" s="49"/>
      <c r="B176" s="49"/>
      <c r="C176" s="49"/>
      <c r="D176" s="49"/>
      <c r="E176" s="49"/>
      <c r="F176" s="49"/>
      <c r="G176" s="49"/>
      <c r="H176" s="49"/>
    </row>
    <row r="177" spans="1:8" s="21" customFormat="1">
      <c r="A177" s="49"/>
      <c r="B177" s="49"/>
      <c r="C177" s="49"/>
      <c r="D177" s="49"/>
      <c r="E177" s="49"/>
      <c r="F177" s="49"/>
      <c r="G177" s="49"/>
      <c r="H177" s="49"/>
    </row>
    <row r="178" spans="1:8" s="21" customFormat="1">
      <c r="A178" s="49"/>
      <c r="B178" s="49"/>
      <c r="C178" s="49"/>
      <c r="D178" s="49"/>
      <c r="E178" s="49"/>
      <c r="F178" s="49"/>
      <c r="G178" s="49"/>
      <c r="H178" s="49"/>
    </row>
    <row r="179" spans="1:8" s="21" customFormat="1">
      <c r="A179" s="49"/>
      <c r="B179" s="49"/>
      <c r="C179" s="49"/>
      <c r="D179" s="49"/>
      <c r="E179" s="49"/>
      <c r="F179" s="49"/>
      <c r="G179" s="49"/>
      <c r="H179" s="49"/>
    </row>
    <row r="180" spans="1:8" s="21" customFormat="1">
      <c r="A180" s="49"/>
      <c r="B180" s="49"/>
      <c r="C180" s="49"/>
      <c r="D180" s="49"/>
      <c r="E180" s="49"/>
      <c r="F180" s="49"/>
      <c r="G180" s="49"/>
      <c r="H180" s="49"/>
    </row>
    <row r="181" spans="1:8" s="21" customFormat="1">
      <c r="A181" s="49"/>
      <c r="B181" s="49"/>
      <c r="C181" s="49"/>
      <c r="D181" s="49"/>
      <c r="E181" s="49"/>
      <c r="F181" s="49"/>
      <c r="G181" s="49"/>
      <c r="H181" s="49"/>
    </row>
    <row r="182" spans="1:8" s="21" customFormat="1">
      <c r="A182" s="49"/>
      <c r="B182" s="49"/>
      <c r="C182" s="49"/>
      <c r="D182" s="49"/>
      <c r="E182" s="49"/>
      <c r="F182" s="49"/>
      <c r="G182" s="49"/>
      <c r="H182" s="49"/>
    </row>
    <row r="183" spans="1:8" s="21" customFormat="1">
      <c r="A183" s="49"/>
      <c r="B183" s="49"/>
      <c r="C183" s="49"/>
      <c r="D183" s="49"/>
      <c r="E183" s="49"/>
      <c r="F183" s="49"/>
      <c r="G183" s="49"/>
      <c r="H183" s="49"/>
    </row>
    <row r="184" spans="1:8" s="21" customFormat="1">
      <c r="A184" s="49"/>
      <c r="B184" s="49"/>
      <c r="C184" s="49"/>
      <c r="D184" s="49"/>
      <c r="E184" s="49"/>
      <c r="F184" s="49"/>
      <c r="G184" s="49"/>
      <c r="H184" s="49"/>
    </row>
    <row r="185" spans="1:8" s="21" customFormat="1">
      <c r="A185" s="49"/>
      <c r="B185" s="49"/>
      <c r="C185" s="49"/>
      <c r="D185" s="49"/>
      <c r="E185" s="49"/>
      <c r="F185" s="49"/>
      <c r="G185" s="49"/>
      <c r="H185" s="49"/>
    </row>
    <row r="186" spans="1:8" s="21" customFormat="1">
      <c r="A186" s="49"/>
      <c r="B186" s="49"/>
      <c r="C186" s="49"/>
      <c r="D186" s="49"/>
      <c r="E186" s="49"/>
      <c r="F186" s="49"/>
      <c r="G186" s="49"/>
      <c r="H186" s="49"/>
    </row>
    <row r="187" spans="1:8" s="21" customFormat="1">
      <c r="A187" s="49"/>
      <c r="B187" s="49"/>
      <c r="C187" s="49"/>
      <c r="D187" s="49"/>
      <c r="E187" s="49"/>
      <c r="F187" s="49"/>
      <c r="G187" s="49"/>
      <c r="H187" s="49"/>
    </row>
    <row r="188" spans="1:8" s="21" customFormat="1">
      <c r="A188" s="49"/>
      <c r="B188" s="49"/>
      <c r="C188" s="49"/>
      <c r="D188" s="49"/>
      <c r="E188" s="49"/>
      <c r="F188" s="49"/>
      <c r="G188" s="49"/>
      <c r="H188" s="49"/>
    </row>
    <row r="189" spans="1:8" s="21" customFormat="1">
      <c r="A189" s="49"/>
      <c r="B189" s="49"/>
      <c r="C189" s="49"/>
      <c r="D189" s="49"/>
      <c r="E189" s="49"/>
      <c r="F189" s="49"/>
      <c r="G189" s="49"/>
      <c r="H189" s="49"/>
    </row>
    <row r="190" spans="1:8" s="21" customFormat="1">
      <c r="A190" s="49"/>
      <c r="B190" s="49"/>
      <c r="C190" s="49"/>
      <c r="D190" s="49"/>
      <c r="E190" s="49"/>
      <c r="F190" s="49"/>
      <c r="G190" s="49"/>
      <c r="H190" s="49"/>
    </row>
    <row r="191" spans="1:8" s="21" customFormat="1">
      <c r="A191" s="49"/>
      <c r="B191" s="49"/>
      <c r="C191" s="49"/>
      <c r="D191" s="49"/>
      <c r="E191" s="49"/>
      <c r="F191" s="49"/>
      <c r="G191" s="49"/>
      <c r="H191" s="49"/>
    </row>
    <row r="192" spans="1:8" s="21" customFormat="1">
      <c r="A192" s="49"/>
      <c r="B192" s="49"/>
      <c r="C192" s="49"/>
      <c r="D192" s="49"/>
      <c r="E192" s="49"/>
      <c r="F192" s="49"/>
      <c r="G192" s="49"/>
      <c r="H192" s="49"/>
    </row>
    <row r="193" spans="1:8" s="21" customFormat="1">
      <c r="A193" s="49"/>
      <c r="B193" s="49"/>
      <c r="C193" s="49"/>
      <c r="D193" s="49"/>
      <c r="E193" s="49"/>
      <c r="F193" s="49"/>
      <c r="G193" s="49"/>
      <c r="H193" s="49"/>
    </row>
    <row r="194" spans="1:8" s="21" customFormat="1">
      <c r="A194" s="49"/>
      <c r="B194" s="49"/>
      <c r="C194" s="49"/>
      <c r="D194" s="49"/>
      <c r="E194" s="49"/>
      <c r="F194" s="49"/>
      <c r="G194" s="49"/>
      <c r="H194" s="49"/>
    </row>
    <row r="195" spans="1:8" s="21" customFormat="1">
      <c r="A195" s="49"/>
      <c r="B195" s="49"/>
      <c r="C195" s="49"/>
      <c r="D195" s="49"/>
      <c r="E195" s="49"/>
      <c r="F195" s="49"/>
      <c r="G195" s="49"/>
      <c r="H195" s="49"/>
    </row>
    <row r="196" spans="1:8" s="21" customFormat="1">
      <c r="A196" s="49"/>
      <c r="B196" s="49"/>
      <c r="C196" s="49"/>
      <c r="D196" s="49"/>
      <c r="E196" s="49"/>
      <c r="F196" s="49"/>
      <c r="G196" s="49"/>
      <c r="H196" s="49"/>
    </row>
    <row r="197" spans="1:8" s="21" customFormat="1">
      <c r="A197" s="49"/>
      <c r="B197" s="49"/>
      <c r="C197" s="49"/>
      <c r="D197" s="49"/>
      <c r="E197" s="49"/>
      <c r="F197" s="49"/>
      <c r="G197" s="49"/>
      <c r="H197" s="49"/>
    </row>
    <row r="198" spans="1:8" s="21" customFormat="1">
      <c r="A198" s="49"/>
      <c r="B198" s="49"/>
      <c r="C198" s="49"/>
      <c r="D198" s="49"/>
      <c r="E198" s="49"/>
      <c r="F198" s="49"/>
      <c r="G198" s="49"/>
      <c r="H198" s="49"/>
    </row>
    <row r="199" spans="1:8" s="21" customFormat="1">
      <c r="A199" s="49"/>
      <c r="B199" s="49"/>
      <c r="C199" s="49"/>
      <c r="D199" s="49"/>
      <c r="E199" s="49"/>
      <c r="F199" s="49"/>
      <c r="G199" s="49"/>
      <c r="H199" s="49"/>
    </row>
    <row r="200" spans="1:8" s="21" customFormat="1">
      <c r="A200" s="49"/>
      <c r="B200" s="49"/>
      <c r="C200" s="49"/>
      <c r="D200" s="49"/>
      <c r="E200" s="49"/>
      <c r="F200" s="49"/>
      <c r="G200" s="49"/>
      <c r="H200" s="49"/>
    </row>
    <row r="201" spans="1:8" s="21" customFormat="1">
      <c r="A201" s="49"/>
      <c r="B201" s="49"/>
      <c r="C201" s="49"/>
      <c r="D201" s="49"/>
      <c r="E201" s="49"/>
      <c r="F201" s="49"/>
      <c r="G201" s="49"/>
      <c r="H201" s="49"/>
    </row>
    <row r="202" spans="1:8" s="21" customFormat="1">
      <c r="A202" s="49"/>
      <c r="B202" s="49"/>
      <c r="C202" s="49"/>
      <c r="D202" s="49"/>
      <c r="E202" s="49"/>
      <c r="F202" s="49"/>
      <c r="G202" s="49"/>
      <c r="H202" s="49"/>
    </row>
    <row r="203" spans="1:8" s="21" customFormat="1">
      <c r="A203" s="49"/>
      <c r="B203" s="49"/>
      <c r="C203" s="49"/>
      <c r="D203" s="49"/>
      <c r="E203" s="49"/>
      <c r="F203" s="49"/>
      <c r="G203" s="49"/>
      <c r="H203" s="49"/>
    </row>
    <row r="204" spans="1:8" s="21" customFormat="1">
      <c r="A204" s="49"/>
      <c r="B204" s="49"/>
      <c r="C204" s="49"/>
      <c r="D204" s="49"/>
      <c r="E204" s="49"/>
      <c r="F204" s="49"/>
      <c r="G204" s="49"/>
      <c r="H204" s="49"/>
    </row>
    <row r="205" spans="1:8" s="21" customFormat="1">
      <c r="A205" s="49"/>
      <c r="B205" s="49"/>
      <c r="C205" s="49"/>
      <c r="D205" s="49"/>
      <c r="E205" s="49"/>
      <c r="F205" s="49"/>
      <c r="G205" s="49"/>
      <c r="H205" s="49"/>
    </row>
    <row r="206" spans="1:8" s="21" customFormat="1">
      <c r="A206" s="49"/>
      <c r="B206" s="49"/>
      <c r="C206" s="49"/>
      <c r="D206" s="49"/>
      <c r="E206" s="49"/>
      <c r="F206" s="49"/>
      <c r="G206" s="49"/>
      <c r="H206" s="49"/>
    </row>
    <row r="207" spans="1:8" s="21" customFormat="1">
      <c r="A207" s="49"/>
      <c r="B207" s="49"/>
      <c r="C207" s="49"/>
      <c r="D207" s="49"/>
      <c r="E207" s="49"/>
      <c r="F207" s="49"/>
      <c r="G207" s="49"/>
      <c r="H207" s="49"/>
    </row>
    <row r="208" spans="1:8" s="21" customFormat="1">
      <c r="A208" s="49"/>
      <c r="B208" s="49"/>
      <c r="C208" s="49"/>
      <c r="D208" s="49"/>
      <c r="E208" s="49"/>
      <c r="F208" s="49"/>
      <c r="G208" s="49"/>
      <c r="H208" s="49"/>
    </row>
    <row r="209" spans="1:8" s="21" customFormat="1">
      <c r="A209" s="49"/>
      <c r="B209" s="49"/>
      <c r="C209" s="49"/>
      <c r="D209" s="49"/>
      <c r="E209" s="49"/>
      <c r="F209" s="49"/>
      <c r="G209" s="49"/>
      <c r="H209" s="49"/>
    </row>
    <row r="210" spans="1:8" s="21" customFormat="1">
      <c r="A210" s="49"/>
      <c r="B210" s="49"/>
      <c r="C210" s="49"/>
      <c r="D210" s="49"/>
      <c r="E210" s="49"/>
      <c r="F210" s="49"/>
      <c r="G210" s="49"/>
      <c r="H210" s="49"/>
    </row>
    <row r="211" spans="1:8" s="21" customFormat="1">
      <c r="A211" s="49"/>
      <c r="B211" s="49"/>
      <c r="C211" s="49"/>
      <c r="D211" s="49"/>
      <c r="E211" s="49"/>
      <c r="F211" s="49"/>
      <c r="G211" s="49"/>
      <c r="H211" s="49"/>
    </row>
    <row r="212" spans="1:8" s="21" customFormat="1">
      <c r="A212" s="49"/>
      <c r="B212" s="49"/>
      <c r="C212" s="49"/>
      <c r="D212" s="49"/>
      <c r="E212" s="49"/>
      <c r="F212" s="49"/>
      <c r="G212" s="49"/>
      <c r="H212" s="49"/>
    </row>
    <row r="213" spans="1:8" s="21" customFormat="1">
      <c r="A213" s="49"/>
      <c r="B213" s="49"/>
      <c r="C213" s="49"/>
      <c r="D213" s="49"/>
      <c r="E213" s="49"/>
      <c r="F213" s="49"/>
      <c r="G213" s="49"/>
      <c r="H213" s="49"/>
    </row>
    <row r="214" spans="1:8" s="21" customFormat="1">
      <c r="A214" s="49"/>
      <c r="B214" s="49"/>
      <c r="C214" s="49"/>
      <c r="D214" s="49"/>
      <c r="E214" s="49"/>
      <c r="F214" s="49"/>
      <c r="G214" s="49"/>
      <c r="H214" s="49"/>
    </row>
    <row r="215" spans="1:8" s="21" customFormat="1">
      <c r="A215" s="49"/>
      <c r="B215" s="49"/>
      <c r="C215" s="49"/>
      <c r="D215" s="49"/>
      <c r="E215" s="49"/>
      <c r="F215" s="49"/>
      <c r="G215" s="49"/>
      <c r="H215" s="49"/>
    </row>
    <row r="216" spans="1:8" s="21" customFormat="1">
      <c r="A216" s="49"/>
      <c r="B216" s="49"/>
      <c r="C216" s="49"/>
      <c r="D216" s="49"/>
      <c r="E216" s="49"/>
      <c r="F216" s="49"/>
      <c r="G216" s="49"/>
      <c r="H216" s="49"/>
    </row>
    <row r="217" spans="1:8" s="21" customFormat="1">
      <c r="A217" s="49"/>
      <c r="B217" s="49"/>
      <c r="C217" s="49"/>
      <c r="D217" s="49"/>
      <c r="E217" s="49"/>
      <c r="F217" s="49"/>
      <c r="G217" s="49"/>
      <c r="H217" s="49"/>
    </row>
    <row r="218" spans="1:8" s="21" customFormat="1">
      <c r="A218" s="49"/>
      <c r="B218" s="49"/>
      <c r="C218" s="49"/>
      <c r="D218" s="49"/>
      <c r="E218" s="49"/>
      <c r="F218" s="49"/>
      <c r="G218" s="49"/>
      <c r="H218" s="49"/>
    </row>
    <row r="219" spans="1:8" s="21" customFormat="1">
      <c r="A219" s="49"/>
      <c r="B219" s="49"/>
      <c r="C219" s="49"/>
      <c r="D219" s="49"/>
      <c r="E219" s="49"/>
      <c r="F219" s="49"/>
      <c r="G219" s="49"/>
      <c r="H219" s="49"/>
    </row>
    <row r="220" spans="1:8" s="21" customFormat="1">
      <c r="A220" s="49"/>
      <c r="B220" s="49"/>
      <c r="C220" s="49"/>
      <c r="D220" s="49"/>
      <c r="E220" s="49"/>
      <c r="F220" s="49"/>
      <c r="G220" s="49"/>
      <c r="H220" s="49"/>
    </row>
    <row r="221" spans="1:8" s="21" customFormat="1">
      <c r="A221" s="49"/>
      <c r="B221" s="49"/>
      <c r="C221" s="49"/>
      <c r="D221" s="49"/>
      <c r="E221" s="49"/>
      <c r="F221" s="49"/>
      <c r="G221" s="49"/>
      <c r="H221" s="49"/>
    </row>
    <row r="222" spans="1:8" s="21" customFormat="1">
      <c r="A222" s="49"/>
      <c r="B222" s="49"/>
      <c r="C222" s="49"/>
      <c r="D222" s="49"/>
      <c r="E222" s="49"/>
      <c r="F222" s="49"/>
      <c r="G222" s="49"/>
      <c r="H222" s="49"/>
    </row>
    <row r="223" spans="1:8" s="21" customFormat="1">
      <c r="A223" s="49"/>
      <c r="B223" s="49"/>
      <c r="C223" s="49"/>
      <c r="D223" s="49"/>
      <c r="E223" s="49"/>
      <c r="F223" s="49"/>
      <c r="G223" s="49"/>
      <c r="H223" s="49"/>
    </row>
    <row r="224" spans="1:8" s="21" customFormat="1">
      <c r="A224" s="49"/>
      <c r="B224" s="49"/>
      <c r="C224" s="49"/>
      <c r="D224" s="49"/>
      <c r="E224" s="49"/>
      <c r="F224" s="49"/>
      <c r="G224" s="49"/>
      <c r="H224" s="49"/>
    </row>
    <row r="225" spans="1:8" s="21" customFormat="1">
      <c r="A225" s="49"/>
      <c r="B225" s="49"/>
      <c r="C225" s="49"/>
      <c r="D225" s="49"/>
      <c r="E225" s="49"/>
      <c r="F225" s="49"/>
      <c r="G225" s="49"/>
      <c r="H225" s="49"/>
    </row>
    <row r="226" spans="1:8" s="21" customFormat="1">
      <c r="A226" s="49"/>
      <c r="B226" s="49"/>
      <c r="C226" s="49"/>
      <c r="D226" s="49"/>
      <c r="E226" s="49"/>
      <c r="F226" s="49"/>
      <c r="G226" s="49"/>
      <c r="H226" s="49"/>
    </row>
    <row r="227" spans="1:8" s="21" customFormat="1">
      <c r="A227" s="49"/>
      <c r="B227" s="49"/>
      <c r="C227" s="49"/>
      <c r="D227" s="49"/>
      <c r="E227" s="49"/>
      <c r="F227" s="49"/>
      <c r="G227" s="49"/>
      <c r="H227" s="49"/>
    </row>
    <row r="228" spans="1:8" s="21" customFormat="1">
      <c r="A228" s="49"/>
      <c r="B228" s="49"/>
      <c r="C228" s="49"/>
      <c r="D228" s="49"/>
      <c r="E228" s="49"/>
      <c r="F228" s="49"/>
      <c r="G228" s="49"/>
      <c r="H228" s="49"/>
    </row>
    <row r="229" spans="1:8" s="21" customFormat="1">
      <c r="A229" s="49"/>
      <c r="B229" s="49"/>
      <c r="C229" s="49"/>
      <c r="D229" s="49"/>
      <c r="E229" s="49"/>
      <c r="F229" s="49"/>
      <c r="G229" s="49"/>
      <c r="H229" s="49"/>
    </row>
    <row r="230" spans="1:8" s="21" customFormat="1">
      <c r="A230" s="49"/>
      <c r="B230" s="49"/>
      <c r="C230" s="49"/>
      <c r="D230" s="49"/>
      <c r="E230" s="49"/>
      <c r="F230" s="49"/>
      <c r="G230" s="49"/>
      <c r="H230" s="49"/>
    </row>
    <row r="231" spans="1:8" s="21" customFormat="1">
      <c r="A231" s="49"/>
      <c r="B231" s="49"/>
      <c r="C231" s="49"/>
      <c r="D231" s="49"/>
      <c r="E231" s="49"/>
      <c r="F231" s="49"/>
      <c r="G231" s="49"/>
      <c r="H231" s="49"/>
    </row>
    <row r="232" spans="1:8" s="21" customFormat="1">
      <c r="A232" s="49"/>
      <c r="B232" s="49"/>
      <c r="C232" s="49"/>
      <c r="D232" s="49"/>
      <c r="E232" s="49"/>
      <c r="F232" s="49"/>
      <c r="G232" s="49"/>
      <c r="H232" s="49"/>
    </row>
    <row r="233" spans="1:8" s="21" customFormat="1">
      <c r="A233" s="49"/>
      <c r="B233" s="49"/>
      <c r="C233" s="49"/>
      <c r="D233" s="49"/>
      <c r="E233" s="49"/>
      <c r="F233" s="49"/>
      <c r="G233" s="49"/>
      <c r="H233" s="49"/>
    </row>
    <row r="234" spans="1:8" s="21" customFormat="1">
      <c r="A234" s="49"/>
      <c r="B234" s="49"/>
      <c r="C234" s="49"/>
      <c r="D234" s="49"/>
      <c r="E234" s="49"/>
      <c r="F234" s="49"/>
      <c r="G234" s="49"/>
      <c r="H234" s="49"/>
    </row>
    <row r="235" spans="1:8" s="21" customFormat="1">
      <c r="A235" s="49"/>
      <c r="B235" s="49"/>
      <c r="C235" s="49"/>
      <c r="D235" s="49"/>
      <c r="E235" s="49"/>
      <c r="F235" s="49"/>
      <c r="G235" s="49"/>
      <c r="H235" s="49"/>
    </row>
    <row r="236" spans="1:8" s="21" customFormat="1">
      <c r="A236" s="49"/>
      <c r="B236" s="49"/>
      <c r="C236" s="49"/>
      <c r="D236" s="49"/>
      <c r="E236" s="49"/>
      <c r="F236" s="49"/>
      <c r="G236" s="49"/>
      <c r="H236" s="49"/>
    </row>
    <row r="237" spans="1:8" s="21" customFormat="1">
      <c r="A237" s="49"/>
      <c r="B237" s="49"/>
      <c r="C237" s="49"/>
      <c r="D237" s="49"/>
      <c r="E237" s="49"/>
      <c r="F237" s="49"/>
      <c r="G237" s="49"/>
      <c r="H237" s="49"/>
    </row>
    <row r="238" spans="1:8" s="21" customFormat="1">
      <c r="A238" s="49"/>
      <c r="B238" s="49"/>
      <c r="C238" s="49"/>
      <c r="D238" s="49"/>
      <c r="E238" s="49"/>
      <c r="F238" s="49"/>
      <c r="G238" s="49"/>
      <c r="H238" s="49"/>
    </row>
    <row r="239" spans="1:8" s="21" customFormat="1">
      <c r="A239" s="49"/>
      <c r="B239" s="49"/>
      <c r="C239" s="49"/>
      <c r="D239" s="49"/>
      <c r="E239" s="49"/>
      <c r="F239" s="49"/>
      <c r="G239" s="49"/>
      <c r="H239" s="49"/>
    </row>
    <row r="240" spans="1:8" s="21" customFormat="1">
      <c r="A240" s="49"/>
      <c r="B240" s="49"/>
      <c r="C240" s="49"/>
      <c r="D240" s="49"/>
      <c r="E240" s="49"/>
      <c r="F240" s="49"/>
      <c r="G240" s="49"/>
      <c r="H240" s="49"/>
    </row>
    <row r="241" spans="1:8" s="21" customFormat="1">
      <c r="A241" s="49"/>
      <c r="B241" s="49"/>
      <c r="C241" s="49"/>
      <c r="D241" s="49"/>
      <c r="E241" s="49"/>
      <c r="F241" s="49"/>
      <c r="G241" s="49"/>
      <c r="H241" s="49"/>
    </row>
    <row r="242" spans="1:8" s="21" customFormat="1">
      <c r="A242" s="49"/>
      <c r="B242" s="49"/>
      <c r="C242" s="49"/>
      <c r="D242" s="49"/>
      <c r="E242" s="49"/>
      <c r="F242" s="49"/>
      <c r="G242" s="49"/>
      <c r="H242" s="49"/>
    </row>
    <row r="243" spans="1:8" s="21" customFormat="1">
      <c r="A243" s="49"/>
      <c r="B243" s="49"/>
      <c r="C243" s="49"/>
      <c r="D243" s="49"/>
      <c r="E243" s="49"/>
      <c r="F243" s="49"/>
      <c r="G243" s="49"/>
      <c r="H243" s="49"/>
    </row>
    <row r="244" spans="1:8" s="21" customFormat="1">
      <c r="A244" s="49"/>
      <c r="B244" s="49"/>
      <c r="C244" s="49"/>
      <c r="D244" s="49"/>
      <c r="E244" s="49"/>
      <c r="F244" s="49"/>
      <c r="G244" s="49"/>
      <c r="H244" s="49"/>
    </row>
    <row r="245" spans="1:8" s="21" customFormat="1">
      <c r="A245" s="49"/>
      <c r="B245" s="49"/>
      <c r="C245" s="49"/>
      <c r="D245" s="49"/>
      <c r="E245" s="49"/>
      <c r="F245" s="49"/>
      <c r="G245" s="49"/>
      <c r="H245" s="49"/>
    </row>
    <row r="246" spans="1:8" s="21" customFormat="1">
      <c r="A246" s="49"/>
      <c r="B246" s="49"/>
      <c r="C246" s="49"/>
      <c r="D246" s="49"/>
      <c r="E246" s="49"/>
      <c r="F246" s="49"/>
      <c r="G246" s="49"/>
      <c r="H246" s="49"/>
    </row>
    <row r="247" spans="1:8" s="21" customFormat="1">
      <c r="A247" s="49"/>
      <c r="B247" s="49"/>
      <c r="C247" s="49"/>
      <c r="D247" s="49"/>
      <c r="E247" s="49"/>
      <c r="F247" s="49"/>
      <c r="G247" s="49"/>
      <c r="H247" s="49"/>
    </row>
    <row r="248" spans="1:8" s="21" customFormat="1">
      <c r="A248" s="49"/>
      <c r="B248" s="49"/>
      <c r="C248" s="49"/>
      <c r="D248" s="49"/>
      <c r="E248" s="49"/>
      <c r="F248" s="49"/>
      <c r="G248" s="49"/>
      <c r="H248" s="49"/>
    </row>
    <row r="249" spans="1:8" s="21" customFormat="1">
      <c r="A249" s="49"/>
      <c r="B249" s="49"/>
      <c r="C249" s="49"/>
      <c r="D249" s="49"/>
      <c r="E249" s="49"/>
      <c r="F249" s="49"/>
      <c r="G249" s="49"/>
      <c r="H249" s="49"/>
    </row>
    <row r="250" spans="1:8" s="21" customFormat="1">
      <c r="A250" s="49"/>
      <c r="B250" s="49"/>
      <c r="C250" s="49"/>
      <c r="D250" s="49"/>
      <c r="E250" s="49"/>
      <c r="F250" s="49"/>
      <c r="G250" s="49"/>
      <c r="H250" s="49"/>
    </row>
    <row r="251" spans="1:8" s="21" customFormat="1">
      <c r="A251" s="49"/>
      <c r="B251" s="49"/>
      <c r="C251" s="49"/>
      <c r="D251" s="49"/>
      <c r="E251" s="49"/>
      <c r="F251" s="49"/>
      <c r="G251" s="49"/>
      <c r="H251" s="49"/>
    </row>
    <row r="252" spans="1:8" s="21" customFormat="1">
      <c r="A252" s="49"/>
      <c r="B252" s="49"/>
      <c r="C252" s="49"/>
      <c r="D252" s="49"/>
      <c r="E252" s="49"/>
      <c r="F252" s="49"/>
      <c r="G252" s="49"/>
      <c r="H252" s="49"/>
    </row>
    <row r="253" spans="1:8" s="21" customFormat="1">
      <c r="A253" s="49"/>
      <c r="B253" s="49"/>
      <c r="C253" s="49"/>
      <c r="D253" s="49"/>
      <c r="E253" s="49"/>
      <c r="F253" s="49"/>
      <c r="G253" s="49"/>
      <c r="H253" s="49"/>
    </row>
    <row r="254" spans="1:8" s="21" customFormat="1">
      <c r="A254" s="49"/>
      <c r="B254" s="49"/>
      <c r="C254" s="49"/>
      <c r="D254" s="49"/>
      <c r="E254" s="49"/>
      <c r="F254" s="49"/>
      <c r="G254" s="49"/>
      <c r="H254" s="49"/>
    </row>
    <row r="255" spans="1:8" s="21" customFormat="1">
      <c r="A255" s="49"/>
      <c r="B255" s="49"/>
      <c r="C255" s="49"/>
      <c r="D255" s="49"/>
      <c r="E255" s="49"/>
      <c r="F255" s="49"/>
      <c r="G255" s="49"/>
      <c r="H255" s="49"/>
    </row>
    <row r="256" spans="1:8" s="21" customFormat="1">
      <c r="A256" s="49"/>
      <c r="B256" s="49"/>
      <c r="C256" s="49"/>
      <c r="D256" s="49"/>
      <c r="E256" s="49"/>
      <c r="F256" s="49"/>
      <c r="G256" s="49"/>
      <c r="H256" s="49"/>
    </row>
    <row r="257" spans="1:8" s="21" customFormat="1">
      <c r="A257" s="49"/>
      <c r="B257" s="49"/>
      <c r="C257" s="49"/>
      <c r="D257" s="49"/>
      <c r="E257" s="49"/>
      <c r="F257" s="49"/>
      <c r="G257" s="49"/>
      <c r="H257" s="49"/>
    </row>
    <row r="258" spans="1:8" s="21" customFormat="1">
      <c r="A258" s="49"/>
      <c r="B258" s="49"/>
      <c r="C258" s="49"/>
      <c r="D258" s="49"/>
      <c r="E258" s="49"/>
      <c r="F258" s="49"/>
      <c r="G258" s="49"/>
      <c r="H258" s="49"/>
    </row>
    <row r="259" spans="1:8" s="21" customFormat="1">
      <c r="A259" s="49"/>
      <c r="B259" s="49"/>
      <c r="C259" s="49"/>
      <c r="D259" s="49"/>
      <c r="E259" s="49"/>
      <c r="F259" s="49"/>
      <c r="G259" s="49"/>
      <c r="H259" s="49"/>
    </row>
    <row r="260" spans="1:8" s="21" customFormat="1">
      <c r="A260" s="49"/>
      <c r="B260" s="49"/>
      <c r="C260" s="49"/>
      <c r="D260" s="49"/>
      <c r="E260" s="49"/>
      <c r="F260" s="49"/>
      <c r="G260" s="49"/>
      <c r="H260" s="49"/>
    </row>
    <row r="261" spans="1:8" s="21" customFormat="1">
      <c r="A261" s="49"/>
      <c r="B261" s="49"/>
      <c r="C261" s="49"/>
      <c r="D261" s="49"/>
      <c r="E261" s="49"/>
      <c r="F261" s="49"/>
      <c r="G261" s="49"/>
      <c r="H261" s="49"/>
    </row>
    <row r="262" spans="1:8" s="21" customFormat="1">
      <c r="A262" s="49"/>
      <c r="B262" s="49"/>
      <c r="C262" s="49"/>
      <c r="D262" s="49"/>
      <c r="E262" s="49"/>
      <c r="F262" s="49"/>
      <c r="G262" s="49"/>
      <c r="H262" s="49"/>
    </row>
    <row r="263" spans="1:8" s="21" customFormat="1">
      <c r="A263" s="49"/>
      <c r="B263" s="49"/>
      <c r="C263" s="49"/>
      <c r="D263" s="49"/>
      <c r="E263" s="49"/>
      <c r="F263" s="49"/>
      <c r="G263" s="49"/>
      <c r="H263" s="49"/>
    </row>
    <row r="264" spans="1:8" s="21" customFormat="1">
      <c r="A264" s="49"/>
      <c r="B264" s="49"/>
      <c r="C264" s="49"/>
      <c r="D264" s="49"/>
      <c r="E264" s="49"/>
      <c r="F264" s="49"/>
      <c r="G264" s="49"/>
      <c r="H264" s="49"/>
    </row>
    <row r="265" spans="1:8" s="21" customFormat="1">
      <c r="A265" s="49"/>
      <c r="B265" s="49"/>
      <c r="C265" s="49"/>
      <c r="D265" s="49"/>
      <c r="E265" s="49"/>
      <c r="F265" s="49"/>
      <c r="G265" s="49"/>
      <c r="H265" s="49"/>
    </row>
    <row r="266" spans="1:8" s="21" customFormat="1">
      <c r="A266" s="49"/>
      <c r="B266" s="49"/>
      <c r="C266" s="49"/>
      <c r="D266" s="49"/>
      <c r="E266" s="49"/>
      <c r="F266" s="49"/>
      <c r="G266" s="49"/>
      <c r="H266" s="49"/>
    </row>
    <row r="267" spans="1:8" s="21" customFormat="1">
      <c r="A267" s="49"/>
      <c r="B267" s="49"/>
      <c r="C267" s="49"/>
      <c r="D267" s="49"/>
      <c r="E267" s="49"/>
      <c r="F267" s="49"/>
      <c r="G267" s="49"/>
      <c r="H267" s="49"/>
    </row>
    <row r="268" spans="1:8" s="21" customFormat="1">
      <c r="A268" s="49"/>
      <c r="B268" s="49"/>
      <c r="C268" s="49"/>
      <c r="D268" s="49"/>
      <c r="E268" s="49"/>
      <c r="F268" s="49"/>
      <c r="G268" s="49"/>
      <c r="H268" s="49"/>
    </row>
    <row r="269" spans="1:8" s="21" customFormat="1">
      <c r="A269" s="49"/>
      <c r="B269" s="49"/>
      <c r="C269" s="49"/>
      <c r="D269" s="49"/>
      <c r="E269" s="49"/>
      <c r="F269" s="49"/>
      <c r="G269" s="49"/>
      <c r="H269" s="49"/>
    </row>
    <row r="270" spans="1:8" s="21" customFormat="1">
      <c r="A270" s="49"/>
      <c r="B270" s="49"/>
      <c r="C270" s="49"/>
      <c r="D270" s="49"/>
      <c r="E270" s="49"/>
      <c r="F270" s="49"/>
      <c r="G270" s="49"/>
      <c r="H270" s="49"/>
    </row>
    <row r="271" spans="1:8" s="21" customFormat="1">
      <c r="A271" s="49"/>
      <c r="B271" s="49"/>
      <c r="C271" s="49"/>
      <c r="D271" s="49"/>
      <c r="E271" s="49"/>
      <c r="F271" s="49"/>
      <c r="G271" s="49"/>
      <c r="H271" s="49"/>
    </row>
    <row r="272" spans="1:8" s="21" customFormat="1">
      <c r="A272" s="49"/>
      <c r="B272" s="49"/>
      <c r="C272" s="49"/>
      <c r="D272" s="49"/>
      <c r="E272" s="49"/>
      <c r="F272" s="49"/>
      <c r="G272" s="49"/>
      <c r="H272" s="49"/>
    </row>
    <row r="273" spans="1:8" s="21" customFormat="1">
      <c r="A273" s="49"/>
      <c r="B273" s="49"/>
      <c r="C273" s="49"/>
      <c r="D273" s="49"/>
      <c r="E273" s="49"/>
      <c r="F273" s="49"/>
      <c r="G273" s="49"/>
      <c r="H273" s="49"/>
    </row>
    <row r="274" spans="1:8" s="21" customFormat="1">
      <c r="A274" s="49"/>
      <c r="B274" s="49"/>
      <c r="C274" s="49"/>
      <c r="D274" s="49"/>
      <c r="E274" s="49"/>
      <c r="F274" s="49"/>
      <c r="G274" s="49"/>
      <c r="H274" s="49"/>
    </row>
    <row r="275" spans="1:8" s="21" customFormat="1">
      <c r="A275" s="49"/>
      <c r="B275" s="49"/>
      <c r="C275" s="49"/>
      <c r="D275" s="49"/>
      <c r="E275" s="49"/>
      <c r="F275" s="49"/>
      <c r="G275" s="49"/>
      <c r="H275" s="49"/>
    </row>
    <row r="276" spans="1:8" s="21" customFormat="1">
      <c r="A276" s="49"/>
      <c r="B276" s="49"/>
      <c r="C276" s="49"/>
      <c r="D276" s="49"/>
      <c r="E276" s="49"/>
      <c r="F276" s="49"/>
      <c r="G276" s="49"/>
      <c r="H276" s="49"/>
    </row>
    <row r="277" spans="1:8" s="21" customFormat="1">
      <c r="A277" s="49"/>
      <c r="B277" s="49"/>
      <c r="C277" s="49"/>
      <c r="D277" s="49"/>
      <c r="E277" s="49"/>
      <c r="F277" s="49"/>
      <c r="G277" s="49"/>
      <c r="H277" s="49"/>
    </row>
    <row r="278" spans="1:8" s="21" customFormat="1">
      <c r="A278" s="49"/>
      <c r="B278" s="49"/>
      <c r="C278" s="49"/>
      <c r="D278" s="49"/>
      <c r="E278" s="49"/>
      <c r="F278" s="49"/>
      <c r="G278" s="49"/>
      <c r="H278" s="49"/>
    </row>
    <row r="279" spans="1:8" s="21" customFormat="1">
      <c r="A279" s="49"/>
      <c r="B279" s="49"/>
      <c r="C279" s="49"/>
      <c r="D279" s="49"/>
      <c r="E279" s="49"/>
      <c r="F279" s="49"/>
      <c r="G279" s="49"/>
      <c r="H279" s="49"/>
    </row>
    <row r="280" spans="1:8" s="21" customFormat="1">
      <c r="A280" s="49"/>
      <c r="B280" s="49"/>
      <c r="C280" s="49"/>
      <c r="D280" s="49"/>
      <c r="E280" s="49"/>
      <c r="F280" s="49"/>
      <c r="G280" s="49"/>
      <c r="H280" s="49"/>
    </row>
    <row r="281" spans="1:8" s="21" customFormat="1">
      <c r="A281" s="49"/>
      <c r="B281" s="49"/>
      <c r="C281" s="49"/>
      <c r="D281" s="49"/>
      <c r="E281" s="49"/>
      <c r="F281" s="49"/>
      <c r="G281" s="49"/>
      <c r="H281" s="49"/>
    </row>
    <row r="282" spans="1:8" s="21" customFormat="1">
      <c r="A282" s="49"/>
      <c r="B282" s="49"/>
      <c r="C282" s="49"/>
      <c r="D282" s="49"/>
      <c r="E282" s="49"/>
      <c r="F282" s="49"/>
      <c r="G282" s="49"/>
      <c r="H282" s="49"/>
    </row>
    <row r="283" spans="1:8" s="21" customFormat="1">
      <c r="A283" s="49"/>
      <c r="B283" s="49"/>
      <c r="C283" s="49"/>
      <c r="D283" s="49"/>
      <c r="E283" s="49"/>
      <c r="F283" s="49"/>
      <c r="G283" s="49"/>
      <c r="H283" s="49"/>
    </row>
    <row r="284" spans="1:8" s="21" customFormat="1">
      <c r="A284" s="49"/>
      <c r="B284" s="49"/>
      <c r="C284" s="49"/>
      <c r="D284" s="49"/>
      <c r="E284" s="49"/>
      <c r="F284" s="49"/>
      <c r="G284" s="49"/>
      <c r="H284" s="49"/>
    </row>
    <row r="285" spans="1:8" s="21" customFormat="1">
      <c r="A285" s="49"/>
      <c r="B285" s="49"/>
      <c r="C285" s="49"/>
      <c r="D285" s="49"/>
      <c r="E285" s="49"/>
      <c r="F285" s="49"/>
      <c r="G285" s="49"/>
      <c r="H285" s="49"/>
    </row>
    <row r="286" spans="1:8" s="21" customFormat="1">
      <c r="A286" s="49"/>
      <c r="B286" s="49"/>
      <c r="C286" s="49"/>
      <c r="D286" s="49"/>
      <c r="E286" s="49"/>
      <c r="F286" s="49"/>
      <c r="G286" s="49"/>
      <c r="H286" s="49"/>
    </row>
    <row r="287" spans="1:8" s="21" customFormat="1">
      <c r="A287" s="49"/>
      <c r="B287" s="49"/>
      <c r="C287" s="49"/>
      <c r="D287" s="49"/>
      <c r="E287" s="49"/>
      <c r="F287" s="49"/>
      <c r="G287" s="49"/>
      <c r="H287" s="49"/>
    </row>
    <row r="288" spans="1:8" s="21" customFormat="1">
      <c r="A288" s="49"/>
      <c r="B288" s="49"/>
      <c r="C288" s="49"/>
      <c r="D288" s="49"/>
      <c r="E288" s="49"/>
      <c r="F288" s="49"/>
      <c r="G288" s="49"/>
      <c r="H288" s="49"/>
    </row>
    <row r="289" spans="1:8" s="21" customFormat="1">
      <c r="A289" s="49"/>
      <c r="B289" s="49"/>
      <c r="C289" s="49"/>
      <c r="D289" s="49"/>
      <c r="E289" s="49"/>
      <c r="F289" s="49"/>
      <c r="G289" s="49"/>
      <c r="H289" s="49"/>
    </row>
    <row r="290" spans="1:8" s="21" customFormat="1">
      <c r="A290" s="49"/>
      <c r="B290" s="49"/>
      <c r="C290" s="49"/>
      <c r="D290" s="49"/>
      <c r="E290" s="49"/>
      <c r="F290" s="49"/>
      <c r="G290" s="49"/>
      <c r="H290" s="49"/>
    </row>
    <row r="291" spans="1:8" s="21" customFormat="1">
      <c r="A291" s="49"/>
      <c r="B291" s="49"/>
      <c r="C291" s="49"/>
      <c r="D291" s="49"/>
      <c r="E291" s="49"/>
      <c r="F291" s="49"/>
      <c r="G291" s="49"/>
      <c r="H291" s="49"/>
    </row>
    <row r="292" spans="1:8" s="21" customFormat="1">
      <c r="A292" s="49"/>
      <c r="B292" s="49"/>
      <c r="C292" s="49"/>
      <c r="D292" s="49"/>
      <c r="E292" s="49"/>
      <c r="F292" s="49"/>
      <c r="G292" s="49"/>
      <c r="H292" s="49"/>
    </row>
    <row r="293" spans="1:8" s="21" customFormat="1">
      <c r="A293" s="49"/>
      <c r="B293" s="49"/>
      <c r="C293" s="49"/>
      <c r="D293" s="49"/>
      <c r="E293" s="49"/>
      <c r="F293" s="49"/>
      <c r="G293" s="49"/>
      <c r="H293" s="49"/>
    </row>
    <row r="294" spans="1:8" s="21" customFormat="1">
      <c r="A294" s="49"/>
      <c r="B294" s="49"/>
      <c r="C294" s="49"/>
      <c r="D294" s="49"/>
      <c r="E294" s="49"/>
      <c r="F294" s="49"/>
      <c r="G294" s="49"/>
      <c r="H294" s="49"/>
    </row>
    <row r="295" spans="1:8" s="21" customFormat="1">
      <c r="A295" s="49"/>
      <c r="B295" s="49"/>
      <c r="C295" s="49"/>
      <c r="D295" s="49"/>
      <c r="E295" s="49"/>
      <c r="F295" s="49"/>
      <c r="G295" s="49"/>
      <c r="H295" s="49"/>
    </row>
    <row r="296" spans="1:8" s="21" customFormat="1">
      <c r="A296" s="49"/>
      <c r="B296" s="49"/>
      <c r="C296" s="49"/>
      <c r="D296" s="49"/>
      <c r="E296" s="49"/>
      <c r="F296" s="49"/>
      <c r="G296" s="49"/>
      <c r="H296" s="49"/>
    </row>
    <row r="297" spans="1:8" s="21" customFormat="1">
      <c r="A297" s="49"/>
      <c r="B297" s="49"/>
      <c r="C297" s="49"/>
      <c r="D297" s="49"/>
      <c r="E297" s="49"/>
      <c r="F297" s="49"/>
      <c r="G297" s="49"/>
      <c r="H297" s="49"/>
    </row>
    <row r="298" spans="1:8" s="21" customFormat="1">
      <c r="A298" s="49"/>
      <c r="B298" s="49"/>
      <c r="C298" s="49"/>
      <c r="D298" s="49"/>
      <c r="E298" s="49"/>
      <c r="F298" s="49"/>
      <c r="G298" s="49"/>
      <c r="H298" s="49"/>
    </row>
    <row r="299" spans="1:8" s="21" customFormat="1">
      <c r="A299" s="49"/>
      <c r="B299" s="49"/>
      <c r="C299" s="49"/>
      <c r="D299" s="49"/>
      <c r="E299" s="49"/>
      <c r="F299" s="49"/>
      <c r="G299" s="49"/>
      <c r="H299" s="49"/>
    </row>
    <row r="300" spans="1:8" s="21" customFormat="1">
      <c r="A300" s="49"/>
      <c r="B300" s="49"/>
      <c r="C300" s="49"/>
      <c r="D300" s="49"/>
      <c r="E300" s="49"/>
      <c r="F300" s="49"/>
      <c r="G300" s="49"/>
      <c r="H300" s="49"/>
    </row>
    <row r="301" spans="1:8" s="21" customFormat="1">
      <c r="A301" s="49"/>
      <c r="B301" s="49"/>
      <c r="C301" s="49"/>
      <c r="D301" s="49"/>
      <c r="E301" s="49"/>
      <c r="F301" s="49"/>
      <c r="G301" s="49"/>
      <c r="H301" s="49"/>
    </row>
    <row r="302" spans="1:8" s="21" customFormat="1">
      <c r="A302" s="49"/>
      <c r="B302" s="49"/>
      <c r="C302" s="49"/>
      <c r="D302" s="49"/>
      <c r="E302" s="49"/>
      <c r="F302" s="49"/>
      <c r="G302" s="49"/>
      <c r="H302" s="49"/>
    </row>
    <row r="303" spans="1:8" s="21" customFormat="1">
      <c r="A303" s="49"/>
      <c r="B303" s="49"/>
      <c r="C303" s="49"/>
      <c r="D303" s="49"/>
      <c r="E303" s="49"/>
      <c r="F303" s="49"/>
      <c r="G303" s="49"/>
      <c r="H303" s="49"/>
    </row>
    <row r="304" spans="1:8" s="21" customFormat="1">
      <c r="A304" s="49"/>
      <c r="B304" s="49"/>
      <c r="C304" s="49"/>
      <c r="D304" s="49"/>
      <c r="E304" s="49"/>
      <c r="F304" s="49"/>
      <c r="G304" s="49"/>
      <c r="H304" s="49"/>
    </row>
    <row r="305" spans="1:8" s="21" customFormat="1">
      <c r="A305" s="49"/>
      <c r="B305" s="49"/>
      <c r="C305" s="49"/>
      <c r="D305" s="49"/>
      <c r="E305" s="49"/>
      <c r="F305" s="49"/>
      <c r="G305" s="49"/>
      <c r="H305" s="49"/>
    </row>
    <row r="306" spans="1:8" s="21" customFormat="1">
      <c r="A306" s="49"/>
      <c r="B306" s="49"/>
      <c r="C306" s="49"/>
      <c r="D306" s="49"/>
      <c r="E306" s="49"/>
      <c r="F306" s="49"/>
      <c r="G306" s="49"/>
      <c r="H306" s="49"/>
    </row>
    <row r="307" spans="1:8" s="21" customFormat="1">
      <c r="A307" s="49"/>
      <c r="B307" s="49"/>
      <c r="C307" s="49"/>
      <c r="D307" s="49"/>
      <c r="E307" s="49"/>
      <c r="F307" s="49"/>
      <c r="G307" s="49"/>
      <c r="H307" s="49"/>
    </row>
    <row r="308" spans="1:8" s="21" customFormat="1">
      <c r="A308" s="49"/>
      <c r="B308" s="49"/>
      <c r="C308" s="49"/>
      <c r="D308" s="49"/>
      <c r="E308" s="49"/>
      <c r="F308" s="49"/>
      <c r="G308" s="49"/>
      <c r="H308" s="49"/>
    </row>
    <row r="309" spans="1:8" s="21" customFormat="1">
      <c r="A309" s="49"/>
      <c r="B309" s="49"/>
      <c r="C309" s="49"/>
      <c r="D309" s="49"/>
      <c r="E309" s="49"/>
      <c r="F309" s="49"/>
      <c r="G309" s="49"/>
      <c r="H309" s="49"/>
    </row>
    <row r="310" spans="1:8" s="21" customFormat="1">
      <c r="A310" s="49"/>
      <c r="B310" s="49"/>
      <c r="C310" s="49"/>
      <c r="D310" s="49"/>
      <c r="E310" s="49"/>
      <c r="F310" s="49"/>
      <c r="G310" s="49"/>
      <c r="H310" s="49"/>
    </row>
    <row r="311" spans="1:8" s="21" customFormat="1">
      <c r="A311" s="49"/>
      <c r="B311" s="49"/>
      <c r="C311" s="49"/>
      <c r="D311" s="49"/>
      <c r="E311" s="49"/>
      <c r="F311" s="49"/>
      <c r="G311" s="49"/>
      <c r="H311" s="49"/>
    </row>
    <row r="312" spans="1:8" s="21" customFormat="1">
      <c r="A312" s="49"/>
      <c r="B312" s="49"/>
      <c r="C312" s="49"/>
      <c r="D312" s="49"/>
      <c r="E312" s="49"/>
      <c r="F312" s="49"/>
      <c r="G312" s="49"/>
      <c r="H312" s="49"/>
    </row>
    <row r="313" spans="1:8" s="21" customFormat="1">
      <c r="A313" s="49"/>
      <c r="B313" s="49"/>
      <c r="C313" s="49"/>
      <c r="D313" s="49"/>
      <c r="E313" s="49"/>
      <c r="F313" s="49"/>
      <c r="G313" s="49"/>
      <c r="H313" s="49"/>
    </row>
    <row r="314" spans="1:8" s="21" customFormat="1">
      <c r="A314" s="49"/>
      <c r="B314" s="49"/>
      <c r="C314" s="49"/>
      <c r="D314" s="49"/>
      <c r="E314" s="49"/>
      <c r="F314" s="49"/>
      <c r="G314" s="49"/>
      <c r="H314" s="49"/>
    </row>
    <row r="315" spans="1:8" s="21" customFormat="1">
      <c r="A315" s="49"/>
      <c r="B315" s="49"/>
      <c r="C315" s="49"/>
      <c r="D315" s="49"/>
      <c r="E315" s="49"/>
      <c r="F315" s="49"/>
      <c r="G315" s="49"/>
      <c r="H315" s="49"/>
    </row>
    <row r="316" spans="1:8" s="21" customFormat="1">
      <c r="A316" s="49"/>
      <c r="B316" s="49"/>
      <c r="C316" s="49"/>
      <c r="D316" s="49"/>
      <c r="E316" s="49"/>
      <c r="F316" s="49"/>
      <c r="G316" s="49"/>
      <c r="H316" s="49"/>
    </row>
    <row r="317" spans="1:8" s="21" customFormat="1">
      <c r="A317" s="49"/>
      <c r="B317" s="49"/>
      <c r="C317" s="49"/>
      <c r="D317" s="49"/>
      <c r="E317" s="49"/>
      <c r="F317" s="49"/>
      <c r="G317" s="49"/>
      <c r="H317" s="49"/>
    </row>
    <row r="318" spans="1:8" s="21" customFormat="1">
      <c r="A318" s="49"/>
      <c r="B318" s="49"/>
      <c r="C318" s="49"/>
      <c r="D318" s="49"/>
      <c r="E318" s="49"/>
      <c r="F318" s="49"/>
      <c r="G318" s="49"/>
      <c r="H318" s="49"/>
    </row>
    <row r="319" spans="1:8" s="21" customFormat="1">
      <c r="A319" s="49"/>
      <c r="B319" s="49"/>
      <c r="C319" s="49"/>
      <c r="D319" s="49"/>
      <c r="E319" s="49"/>
      <c r="F319" s="49"/>
      <c r="G319" s="49"/>
      <c r="H319" s="49"/>
    </row>
    <row r="320" spans="1:8" s="21" customFormat="1">
      <c r="A320" s="49"/>
      <c r="B320" s="49"/>
      <c r="C320" s="49"/>
      <c r="D320" s="49"/>
      <c r="E320" s="49"/>
      <c r="F320" s="49"/>
      <c r="G320" s="49"/>
      <c r="H320" s="49"/>
    </row>
    <row r="321" spans="1:8" s="21" customFormat="1">
      <c r="A321" s="49"/>
      <c r="B321" s="49"/>
      <c r="C321" s="49"/>
      <c r="D321" s="49"/>
      <c r="E321" s="49"/>
      <c r="F321" s="49"/>
      <c r="G321" s="49"/>
      <c r="H321" s="49"/>
    </row>
    <row r="322" spans="1:8" s="21" customFormat="1">
      <c r="A322" s="49"/>
      <c r="B322" s="49"/>
      <c r="C322" s="49"/>
      <c r="D322" s="49"/>
      <c r="E322" s="49"/>
      <c r="F322" s="49"/>
      <c r="G322" s="49"/>
      <c r="H322" s="49"/>
    </row>
    <row r="323" spans="1:8" s="21" customFormat="1">
      <c r="A323" s="49"/>
      <c r="B323" s="49"/>
      <c r="C323" s="49"/>
      <c r="D323" s="49"/>
      <c r="E323" s="49"/>
      <c r="F323" s="49"/>
      <c r="G323" s="49"/>
      <c r="H323" s="49"/>
    </row>
    <row r="324" spans="1:8" s="21" customFormat="1">
      <c r="A324" s="49"/>
      <c r="B324" s="49"/>
      <c r="C324" s="49"/>
      <c r="D324" s="49"/>
      <c r="E324" s="49"/>
      <c r="F324" s="49"/>
      <c r="G324" s="49"/>
      <c r="H324" s="49"/>
    </row>
    <row r="325" spans="1:8" s="21" customFormat="1">
      <c r="A325" s="49"/>
      <c r="B325" s="49"/>
      <c r="C325" s="49"/>
      <c r="D325" s="49"/>
      <c r="E325" s="49"/>
      <c r="F325" s="49"/>
      <c r="G325" s="49"/>
      <c r="H325" s="49"/>
    </row>
    <row r="326" spans="1:8" s="21" customFormat="1">
      <c r="A326" s="49"/>
      <c r="B326" s="49"/>
      <c r="C326" s="49"/>
      <c r="D326" s="49"/>
      <c r="E326" s="49"/>
      <c r="F326" s="49"/>
      <c r="G326" s="49"/>
      <c r="H326" s="49"/>
    </row>
    <row r="327" spans="1:8" s="21" customFormat="1">
      <c r="A327" s="49"/>
      <c r="B327" s="49"/>
      <c r="C327" s="49"/>
      <c r="D327" s="49"/>
      <c r="E327" s="49"/>
      <c r="F327" s="49"/>
      <c r="G327" s="49"/>
      <c r="H327" s="49"/>
    </row>
    <row r="328" spans="1:8" s="21" customFormat="1">
      <c r="A328" s="49"/>
      <c r="B328" s="49"/>
      <c r="C328" s="49"/>
      <c r="D328" s="49"/>
      <c r="E328" s="49"/>
      <c r="F328" s="49"/>
      <c r="G328" s="49"/>
      <c r="H328" s="49"/>
    </row>
    <row r="329" spans="1:8" s="21" customFormat="1">
      <c r="A329" s="49"/>
      <c r="B329" s="49"/>
      <c r="C329" s="49"/>
      <c r="D329" s="49"/>
      <c r="E329" s="49"/>
      <c r="F329" s="49"/>
      <c r="G329" s="49"/>
      <c r="H329" s="49"/>
    </row>
    <row r="330" spans="1:8" s="21" customFormat="1">
      <c r="A330" s="49"/>
      <c r="B330" s="49"/>
      <c r="C330" s="49"/>
      <c r="D330" s="49"/>
      <c r="E330" s="49"/>
      <c r="F330" s="49"/>
      <c r="G330" s="49"/>
      <c r="H330" s="49"/>
    </row>
    <row r="331" spans="1:8" s="21" customFormat="1">
      <c r="A331" s="49"/>
      <c r="B331" s="49"/>
      <c r="C331" s="49"/>
      <c r="D331" s="49"/>
      <c r="E331" s="49"/>
      <c r="F331" s="49"/>
      <c r="G331" s="49"/>
      <c r="H331" s="49"/>
    </row>
  </sheetData>
  <mergeCells count="4">
    <mergeCell ref="A1:K1"/>
    <mergeCell ref="A3:K3"/>
    <mergeCell ref="A5:B5"/>
    <mergeCell ref="A6:B6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V58"/>
  <sheetViews>
    <sheetView workbookViewId="0">
      <selection activeCell="C12" sqref="C12"/>
    </sheetView>
  </sheetViews>
  <sheetFormatPr defaultRowHeight="11.25"/>
  <cols>
    <col min="1" max="1" width="15.5" style="2" customWidth="1"/>
    <col min="2" max="2" width="51.1640625" style="2" customWidth="1"/>
    <col min="3" max="3" width="23" style="2" customWidth="1"/>
    <col min="4" max="4" width="16.33203125" style="2" customWidth="1"/>
    <col min="5" max="5" width="19.1640625" style="2" customWidth="1"/>
    <col min="6" max="6" width="17.1640625" style="2" customWidth="1"/>
    <col min="7" max="8" width="15.83203125" style="2" customWidth="1"/>
    <col min="9" max="22" width="9.33203125" style="21" customWidth="1"/>
  </cols>
  <sheetData>
    <row r="1" spans="1:22" s="94" customFormat="1" ht="15.75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s="94" customFormat="1" ht="18">
      <c r="A2" s="144"/>
      <c r="B2" s="144"/>
      <c r="C2" s="144"/>
      <c r="D2" s="144"/>
      <c r="E2" s="144"/>
      <c r="F2" s="144"/>
      <c r="G2" s="144"/>
      <c r="H2" s="144"/>
      <c r="I2" s="98"/>
      <c r="J2" s="98"/>
      <c r="K2" s="98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s="94" customFormat="1" ht="15.75">
      <c r="A3" s="298" t="s">
        <v>156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2" s="94" customFormat="1" ht="18">
      <c r="A4" s="144"/>
      <c r="B4" s="144"/>
      <c r="C4" s="144"/>
      <c r="D4" s="144"/>
      <c r="E4" s="144"/>
      <c r="F4" s="144"/>
      <c r="G4" s="144"/>
      <c r="H4" s="144"/>
      <c r="I4" s="98"/>
      <c r="J4" s="98"/>
      <c r="K4" s="98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</row>
    <row r="5" spans="1:22" s="94" customFormat="1" ht="25.5">
      <c r="A5" s="300" t="s">
        <v>11</v>
      </c>
      <c r="B5" s="300"/>
      <c r="C5" s="133" t="s">
        <v>243</v>
      </c>
      <c r="D5" s="133" t="s">
        <v>247</v>
      </c>
      <c r="E5" s="133" t="s">
        <v>13</v>
      </c>
      <c r="F5" s="133" t="s">
        <v>244</v>
      </c>
      <c r="G5" s="133" t="s">
        <v>15</v>
      </c>
      <c r="H5" s="133" t="s">
        <v>16</v>
      </c>
      <c r="I5" s="99"/>
      <c r="J5" s="99"/>
      <c r="K5" s="99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</row>
    <row r="6" spans="1:22" s="94" customFormat="1" ht="18.600000000000001" customHeight="1">
      <c r="A6" s="299">
        <v>1</v>
      </c>
      <c r="B6" s="299"/>
      <c r="C6" s="74">
        <v>2</v>
      </c>
      <c r="D6" s="74">
        <v>3</v>
      </c>
      <c r="E6" s="74">
        <v>4.3333333333333304</v>
      </c>
      <c r="F6" s="74">
        <v>5.0833333333333304</v>
      </c>
      <c r="G6" s="134" t="s">
        <v>17</v>
      </c>
      <c r="H6" s="134" t="s">
        <v>18</v>
      </c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</row>
    <row r="7" spans="1:22" s="47" customFormat="1" ht="15" customHeight="1">
      <c r="A7" s="81"/>
      <c r="B7" s="82" t="s">
        <v>77</v>
      </c>
      <c r="C7" s="145">
        <f>C8+C10</f>
        <v>8861174.3699999992</v>
      </c>
      <c r="D7" s="146">
        <f>D8+D10</f>
        <v>31881128</v>
      </c>
      <c r="E7" s="146">
        <f>E8+E10</f>
        <v>31881128</v>
      </c>
      <c r="F7" s="145">
        <f>F8+F10</f>
        <v>9900007.3300000001</v>
      </c>
      <c r="G7" s="145">
        <f>F7/C7*100</f>
        <v>111.7234230658752</v>
      </c>
      <c r="H7" s="145">
        <f>F7/E7*100</f>
        <v>31.052876579523787</v>
      </c>
      <c r="I7" s="102"/>
      <c r="J7" s="102"/>
      <c r="K7" s="102"/>
    </row>
    <row r="8" spans="1:22" s="47" customFormat="1" ht="15" customHeight="1">
      <c r="A8" s="76" t="s">
        <v>157</v>
      </c>
      <c r="B8" s="77" t="s">
        <v>158</v>
      </c>
      <c r="C8" s="143">
        <v>8784679.6199999992</v>
      </c>
      <c r="D8" s="140">
        <v>31753712</v>
      </c>
      <c r="E8" s="140">
        <v>31753712</v>
      </c>
      <c r="F8" s="143">
        <v>9826414.4900000002</v>
      </c>
      <c r="G8" s="143">
        <v>111.85854140460999</v>
      </c>
      <c r="H8" s="143">
        <v>30.945719007591901</v>
      </c>
      <c r="I8" s="100"/>
      <c r="J8" s="100"/>
      <c r="K8" s="100"/>
    </row>
    <row r="9" spans="1:22" s="47" customFormat="1" ht="27" customHeight="1">
      <c r="A9" s="78" t="s">
        <v>159</v>
      </c>
      <c r="B9" s="79" t="s">
        <v>160</v>
      </c>
      <c r="C9" s="80">
        <v>8784679.6199999992</v>
      </c>
      <c r="D9" s="141">
        <v>31753712</v>
      </c>
      <c r="E9" s="141">
        <v>31753712</v>
      </c>
      <c r="F9" s="80">
        <v>9826414.4900000002</v>
      </c>
      <c r="G9" s="80">
        <v>111.85854140460999</v>
      </c>
      <c r="H9" s="80">
        <v>30.945719007591901</v>
      </c>
      <c r="I9" s="101"/>
      <c r="J9" s="101"/>
      <c r="K9" s="101"/>
    </row>
    <row r="10" spans="1:22" s="47" customFormat="1" ht="15" customHeight="1">
      <c r="A10" s="76" t="s">
        <v>161</v>
      </c>
      <c r="B10" s="77" t="s">
        <v>162</v>
      </c>
      <c r="C10" s="143">
        <v>76494.75</v>
      </c>
      <c r="D10" s="140">
        <v>127416</v>
      </c>
      <c r="E10" s="140">
        <v>127416</v>
      </c>
      <c r="F10" s="143">
        <v>73592.84</v>
      </c>
      <c r="G10" s="143">
        <v>96.206393249209896</v>
      </c>
      <c r="H10" s="143">
        <v>57.757926790983902</v>
      </c>
      <c r="I10" s="100"/>
      <c r="J10" s="100"/>
      <c r="K10" s="100"/>
    </row>
    <row r="11" spans="1:22" s="47" customFormat="1" ht="15" customHeight="1">
      <c r="A11" s="78" t="s">
        <v>163</v>
      </c>
      <c r="B11" s="79" t="s">
        <v>164</v>
      </c>
      <c r="C11" s="80">
        <v>76494.75</v>
      </c>
      <c r="D11" s="141">
        <v>127416</v>
      </c>
      <c r="E11" s="141">
        <v>127416</v>
      </c>
      <c r="F11" s="80">
        <v>73592.84</v>
      </c>
      <c r="G11" s="80">
        <v>96.206393249209896</v>
      </c>
      <c r="H11" s="80">
        <v>57.757926790983902</v>
      </c>
      <c r="I11" s="101"/>
      <c r="J11" s="101"/>
      <c r="K11" s="101"/>
    </row>
    <row r="12" spans="1:22" s="47" customFormat="1" ht="12.75">
      <c r="A12" s="37"/>
      <c r="B12" s="37"/>
      <c r="C12" s="37"/>
      <c r="D12" s="37"/>
      <c r="E12" s="37"/>
      <c r="F12" s="37"/>
      <c r="G12" s="37"/>
      <c r="H12" s="37"/>
    </row>
    <row r="13" spans="1:22" s="47" customFormat="1">
      <c r="A13" s="49"/>
      <c r="B13" s="49"/>
      <c r="C13" s="49"/>
      <c r="D13" s="49"/>
      <c r="E13" s="49"/>
      <c r="F13" s="49"/>
      <c r="G13" s="49"/>
      <c r="H13" s="49"/>
    </row>
    <row r="14" spans="1:22" s="21" customFormat="1">
      <c r="A14" s="49"/>
      <c r="B14" s="49"/>
      <c r="C14" s="49"/>
      <c r="D14" s="49"/>
      <c r="E14" s="49"/>
      <c r="F14" s="49"/>
      <c r="G14" s="49"/>
      <c r="H14" s="49"/>
    </row>
    <row r="15" spans="1:22" s="21" customFormat="1">
      <c r="A15" s="49"/>
      <c r="B15" s="49"/>
      <c r="C15" s="49"/>
      <c r="D15" s="49"/>
      <c r="E15" s="49"/>
      <c r="F15" s="49"/>
      <c r="G15" s="49"/>
      <c r="H15" s="49"/>
    </row>
    <row r="16" spans="1:22" s="21" customFormat="1">
      <c r="A16" s="49"/>
      <c r="B16" s="49"/>
      <c r="C16" s="49"/>
      <c r="D16" s="49"/>
      <c r="E16" s="49"/>
      <c r="F16" s="49"/>
      <c r="G16" s="49"/>
      <c r="H16" s="49"/>
    </row>
    <row r="17" spans="1:8" s="21" customFormat="1">
      <c r="A17" s="49"/>
      <c r="B17" s="49"/>
      <c r="C17" s="49"/>
      <c r="D17" s="49"/>
      <c r="E17" s="49"/>
      <c r="F17" s="49"/>
      <c r="G17" s="49"/>
      <c r="H17" s="49"/>
    </row>
    <row r="18" spans="1:8" s="21" customFormat="1">
      <c r="A18" s="49"/>
      <c r="B18" s="49"/>
      <c r="C18" s="49"/>
      <c r="D18" s="49"/>
      <c r="E18" s="49"/>
      <c r="F18" s="49"/>
      <c r="G18" s="49"/>
      <c r="H18" s="49"/>
    </row>
    <row r="19" spans="1:8" s="21" customFormat="1">
      <c r="A19" s="49"/>
      <c r="B19" s="49"/>
      <c r="C19" s="49"/>
      <c r="D19" s="49"/>
      <c r="E19" s="49"/>
      <c r="F19" s="49"/>
      <c r="G19" s="49"/>
      <c r="H19" s="49"/>
    </row>
    <row r="20" spans="1:8" s="21" customFormat="1">
      <c r="A20" s="49"/>
      <c r="B20" s="49"/>
      <c r="C20" s="49"/>
      <c r="D20" s="49"/>
      <c r="E20" s="49"/>
      <c r="F20" s="49"/>
      <c r="G20" s="49"/>
      <c r="H20" s="49"/>
    </row>
    <row r="21" spans="1:8" s="21" customFormat="1">
      <c r="A21" s="49"/>
      <c r="B21" s="49"/>
      <c r="C21" s="49"/>
      <c r="D21" s="49"/>
      <c r="E21" s="49"/>
      <c r="F21" s="49"/>
      <c r="G21" s="49"/>
      <c r="H21" s="49"/>
    </row>
    <row r="22" spans="1:8" s="21" customFormat="1">
      <c r="A22" s="49"/>
      <c r="B22" s="49"/>
      <c r="C22" s="49"/>
      <c r="D22" s="49"/>
      <c r="E22" s="49"/>
      <c r="F22" s="49"/>
      <c r="G22" s="49"/>
      <c r="H22" s="49"/>
    </row>
    <row r="23" spans="1:8" s="21" customFormat="1">
      <c r="A23" s="49"/>
      <c r="B23" s="49"/>
      <c r="C23" s="49"/>
      <c r="D23" s="49"/>
      <c r="E23" s="49"/>
      <c r="F23" s="49"/>
      <c r="G23" s="49"/>
      <c r="H23" s="49"/>
    </row>
    <row r="24" spans="1:8" s="21" customFormat="1">
      <c r="A24" s="49"/>
      <c r="B24" s="49"/>
      <c r="C24" s="49"/>
      <c r="D24" s="49"/>
      <c r="E24" s="49"/>
      <c r="F24" s="49"/>
      <c r="G24" s="49"/>
      <c r="H24" s="49"/>
    </row>
    <row r="25" spans="1:8" s="21" customFormat="1">
      <c r="A25" s="49"/>
      <c r="B25" s="49"/>
      <c r="C25" s="49"/>
      <c r="D25" s="49"/>
      <c r="E25" s="49"/>
      <c r="F25" s="49"/>
      <c r="G25" s="49"/>
      <c r="H25" s="49"/>
    </row>
    <row r="26" spans="1:8" s="21" customFormat="1">
      <c r="A26" s="49"/>
      <c r="B26" s="49"/>
      <c r="C26" s="49"/>
      <c r="D26" s="49"/>
      <c r="E26" s="49"/>
      <c r="F26" s="49"/>
      <c r="G26" s="49"/>
      <c r="H26" s="49"/>
    </row>
    <row r="27" spans="1:8" s="21" customFormat="1">
      <c r="A27" s="49"/>
      <c r="B27" s="49"/>
      <c r="C27" s="49"/>
      <c r="D27" s="49"/>
      <c r="E27" s="49"/>
      <c r="F27" s="49"/>
      <c r="G27" s="49"/>
      <c r="H27" s="49"/>
    </row>
    <row r="28" spans="1:8" s="21" customFormat="1">
      <c r="A28" s="49"/>
      <c r="B28" s="49"/>
      <c r="C28" s="49"/>
      <c r="D28" s="49"/>
      <c r="E28" s="49"/>
      <c r="F28" s="49"/>
      <c r="G28" s="49"/>
      <c r="H28" s="49"/>
    </row>
    <row r="29" spans="1:8" s="21" customFormat="1">
      <c r="A29" s="49"/>
      <c r="B29" s="49"/>
      <c r="C29" s="49"/>
      <c r="D29" s="49"/>
      <c r="E29" s="49"/>
      <c r="F29" s="49"/>
      <c r="G29" s="49"/>
      <c r="H29" s="49"/>
    </row>
    <row r="30" spans="1:8" s="21" customFormat="1">
      <c r="A30" s="49"/>
      <c r="B30" s="49"/>
      <c r="C30" s="49"/>
      <c r="D30" s="49"/>
      <c r="E30" s="49"/>
      <c r="F30" s="49"/>
      <c r="G30" s="49"/>
      <c r="H30" s="49"/>
    </row>
    <row r="31" spans="1:8" s="21" customFormat="1">
      <c r="A31" s="49"/>
      <c r="B31" s="49"/>
      <c r="C31" s="49"/>
      <c r="D31" s="49"/>
      <c r="E31" s="49"/>
      <c r="F31" s="49"/>
      <c r="G31" s="49"/>
      <c r="H31" s="49"/>
    </row>
    <row r="32" spans="1:8" s="21" customFormat="1">
      <c r="A32" s="49"/>
      <c r="B32" s="49"/>
      <c r="C32" s="49"/>
      <c r="D32" s="49"/>
      <c r="E32" s="49"/>
      <c r="F32" s="49"/>
      <c r="G32" s="49"/>
      <c r="H32" s="49"/>
    </row>
    <row r="33" spans="1:8" s="21" customFormat="1">
      <c r="A33" s="49"/>
      <c r="B33" s="49"/>
      <c r="C33" s="49"/>
      <c r="D33" s="49"/>
      <c r="E33" s="49"/>
      <c r="F33" s="49"/>
      <c r="G33" s="49"/>
      <c r="H33" s="49"/>
    </row>
    <row r="34" spans="1:8" s="21" customFormat="1">
      <c r="A34" s="49"/>
      <c r="B34" s="49"/>
      <c r="C34" s="49"/>
      <c r="D34" s="49"/>
      <c r="E34" s="49"/>
      <c r="F34" s="49"/>
      <c r="G34" s="49"/>
      <c r="H34" s="49"/>
    </row>
    <row r="35" spans="1:8" s="21" customFormat="1">
      <c r="A35" s="49"/>
      <c r="B35" s="49"/>
      <c r="C35" s="49"/>
      <c r="D35" s="49"/>
      <c r="E35" s="49"/>
      <c r="F35" s="49"/>
      <c r="G35" s="49"/>
      <c r="H35" s="49"/>
    </row>
    <row r="36" spans="1:8" s="21" customFormat="1">
      <c r="A36" s="49"/>
      <c r="B36" s="49"/>
      <c r="C36" s="49"/>
      <c r="D36" s="49"/>
      <c r="E36" s="49"/>
      <c r="F36" s="49"/>
      <c r="G36" s="49"/>
      <c r="H36" s="49"/>
    </row>
    <row r="37" spans="1:8" s="21" customFormat="1">
      <c r="A37" s="49"/>
      <c r="B37" s="49"/>
      <c r="C37" s="49"/>
      <c r="D37" s="49"/>
      <c r="E37" s="49"/>
      <c r="F37" s="49"/>
      <c r="G37" s="49"/>
      <c r="H37" s="49"/>
    </row>
    <row r="38" spans="1:8" s="21" customFormat="1">
      <c r="A38" s="49"/>
      <c r="B38" s="49"/>
      <c r="C38" s="49"/>
      <c r="D38" s="49"/>
      <c r="E38" s="49"/>
      <c r="F38" s="49"/>
      <c r="G38" s="49"/>
      <c r="H38" s="49"/>
    </row>
    <row r="39" spans="1:8" s="21" customFormat="1">
      <c r="A39" s="49"/>
      <c r="B39" s="49"/>
      <c r="C39" s="49"/>
      <c r="D39" s="49"/>
      <c r="E39" s="49"/>
      <c r="F39" s="49"/>
      <c r="G39" s="49"/>
      <c r="H39" s="49"/>
    </row>
    <row r="40" spans="1:8" s="21" customFormat="1">
      <c r="A40" s="49"/>
      <c r="B40" s="49"/>
      <c r="C40" s="49"/>
      <c r="D40" s="49"/>
      <c r="E40" s="49"/>
      <c r="F40" s="49"/>
      <c r="G40" s="49"/>
      <c r="H40" s="49"/>
    </row>
    <row r="41" spans="1:8" s="21" customFormat="1">
      <c r="A41" s="49"/>
      <c r="B41" s="49"/>
      <c r="C41" s="49"/>
      <c r="D41" s="49"/>
      <c r="E41" s="49"/>
      <c r="F41" s="49"/>
      <c r="G41" s="49"/>
      <c r="H41" s="49"/>
    </row>
    <row r="42" spans="1:8" s="21" customFormat="1">
      <c r="A42" s="49"/>
      <c r="B42" s="49"/>
      <c r="C42" s="49"/>
      <c r="D42" s="49"/>
      <c r="E42" s="49"/>
      <c r="F42" s="49"/>
      <c r="G42" s="49"/>
      <c r="H42" s="49"/>
    </row>
    <row r="43" spans="1:8" s="21" customFormat="1">
      <c r="A43" s="49"/>
      <c r="B43" s="49"/>
      <c r="C43" s="49"/>
      <c r="D43" s="49"/>
      <c r="E43" s="49"/>
      <c r="F43" s="49"/>
      <c r="G43" s="49"/>
      <c r="H43" s="49"/>
    </row>
    <row r="44" spans="1:8" s="21" customFormat="1">
      <c r="A44" s="49"/>
      <c r="B44" s="49"/>
      <c r="C44" s="49"/>
      <c r="D44" s="49"/>
      <c r="E44" s="49"/>
      <c r="F44" s="49"/>
      <c r="G44" s="49"/>
      <c r="H44" s="49"/>
    </row>
    <row r="45" spans="1:8" s="21" customFormat="1">
      <c r="A45" s="49"/>
      <c r="B45" s="49"/>
      <c r="C45" s="49"/>
      <c r="D45" s="49"/>
      <c r="E45" s="49"/>
      <c r="F45" s="49"/>
      <c r="G45" s="49"/>
      <c r="H45" s="49"/>
    </row>
    <row r="46" spans="1:8" s="21" customFormat="1">
      <c r="A46" s="49"/>
      <c r="B46" s="49"/>
      <c r="C46" s="49"/>
      <c r="D46" s="49"/>
      <c r="E46" s="49"/>
      <c r="F46" s="49"/>
      <c r="G46" s="49"/>
      <c r="H46" s="49"/>
    </row>
    <row r="47" spans="1:8" s="21" customFormat="1">
      <c r="A47" s="49"/>
      <c r="B47" s="49"/>
      <c r="C47" s="49"/>
      <c r="D47" s="49"/>
      <c r="E47" s="49"/>
      <c r="F47" s="49"/>
      <c r="G47" s="49"/>
      <c r="H47" s="49"/>
    </row>
    <row r="48" spans="1:8" s="21" customFormat="1">
      <c r="A48" s="49"/>
      <c r="B48" s="49"/>
      <c r="C48" s="49"/>
      <c r="D48" s="49"/>
      <c r="E48" s="49"/>
      <c r="F48" s="49"/>
      <c r="G48" s="49"/>
      <c r="H48" s="49"/>
    </row>
    <row r="49" spans="1:8" s="21" customFormat="1">
      <c r="A49" s="49"/>
      <c r="B49" s="49"/>
      <c r="C49" s="49"/>
      <c r="D49" s="49"/>
      <c r="E49" s="49"/>
      <c r="F49" s="49"/>
      <c r="G49" s="49"/>
      <c r="H49" s="49"/>
    </row>
    <row r="50" spans="1:8" s="21" customFormat="1">
      <c r="A50" s="49"/>
      <c r="B50" s="49"/>
      <c r="C50" s="49"/>
      <c r="D50" s="49"/>
      <c r="E50" s="49"/>
      <c r="F50" s="49"/>
      <c r="G50" s="49"/>
      <c r="H50" s="49"/>
    </row>
    <row r="51" spans="1:8" s="21" customFormat="1">
      <c r="A51" s="49"/>
      <c r="B51" s="49"/>
      <c r="C51" s="49"/>
      <c r="D51" s="49"/>
      <c r="E51" s="49"/>
      <c r="F51" s="49"/>
      <c r="G51" s="49"/>
      <c r="H51" s="49"/>
    </row>
    <row r="52" spans="1:8" s="21" customFormat="1">
      <c r="A52" s="49"/>
      <c r="B52" s="49"/>
      <c r="C52" s="49"/>
      <c r="D52" s="49"/>
      <c r="E52" s="49"/>
      <c r="F52" s="49"/>
      <c r="G52" s="49"/>
      <c r="H52" s="49"/>
    </row>
    <row r="53" spans="1:8" s="21" customFormat="1">
      <c r="A53" s="49"/>
      <c r="B53" s="49"/>
      <c r="C53" s="49"/>
      <c r="D53" s="49"/>
      <c r="E53" s="49"/>
      <c r="F53" s="49"/>
      <c r="G53" s="49"/>
      <c r="H53" s="49"/>
    </row>
    <row r="54" spans="1:8" s="21" customFormat="1">
      <c r="A54" s="49"/>
      <c r="B54" s="49"/>
      <c r="C54" s="49"/>
      <c r="D54" s="49"/>
      <c r="E54" s="49"/>
      <c r="F54" s="49"/>
      <c r="G54" s="49"/>
      <c r="H54" s="49"/>
    </row>
    <row r="55" spans="1:8" s="21" customFormat="1">
      <c r="A55" s="49"/>
      <c r="B55" s="49"/>
      <c r="C55" s="49"/>
      <c r="D55" s="49"/>
      <c r="E55" s="49"/>
      <c r="F55" s="49"/>
      <c r="G55" s="49"/>
      <c r="H55" s="49"/>
    </row>
    <row r="56" spans="1:8" s="21" customFormat="1">
      <c r="A56" s="49"/>
      <c r="B56" s="49"/>
      <c r="C56" s="49"/>
      <c r="D56" s="49"/>
      <c r="E56" s="49"/>
      <c r="F56" s="49"/>
      <c r="G56" s="49"/>
      <c r="H56" s="49"/>
    </row>
    <row r="57" spans="1:8" s="21" customFormat="1">
      <c r="A57" s="49"/>
      <c r="B57" s="49"/>
      <c r="C57" s="49"/>
      <c r="D57" s="49"/>
      <c r="E57" s="49"/>
      <c r="F57" s="49"/>
      <c r="G57" s="49"/>
      <c r="H57" s="49"/>
    </row>
    <row r="58" spans="1:8" s="21" customFormat="1">
      <c r="A58" s="49"/>
      <c r="B58" s="49"/>
      <c r="C58" s="49"/>
      <c r="D58" s="49"/>
      <c r="E58" s="49"/>
      <c r="F58" s="49"/>
      <c r="G58" s="49"/>
      <c r="H58" s="49"/>
    </row>
  </sheetData>
  <mergeCells count="4">
    <mergeCell ref="A1:K1"/>
    <mergeCell ref="A3:K3"/>
    <mergeCell ref="A5:B5"/>
    <mergeCell ref="A6:B6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BN782"/>
  <sheetViews>
    <sheetView workbookViewId="0">
      <selection activeCell="C14" sqref="C14"/>
    </sheetView>
  </sheetViews>
  <sheetFormatPr defaultRowHeight="11.25"/>
  <cols>
    <col min="1" max="1" width="20.83203125" customWidth="1"/>
    <col min="2" max="2" width="25.1640625" customWidth="1"/>
    <col min="3" max="8" width="20.83203125" customWidth="1"/>
    <col min="10" max="66" width="9.33203125" style="21" customWidth="1"/>
  </cols>
  <sheetData>
    <row r="1" spans="1:11" ht="15.75">
      <c r="A1" s="301" t="s">
        <v>165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1" ht="18">
      <c r="A2" s="50"/>
      <c r="B2" s="50"/>
      <c r="C2" s="50"/>
      <c r="D2" s="50"/>
      <c r="E2" s="50"/>
      <c r="F2" s="50"/>
      <c r="G2" s="50"/>
      <c r="H2" s="50"/>
      <c r="I2" s="51"/>
      <c r="J2" s="51"/>
      <c r="K2" s="51"/>
    </row>
    <row r="3" spans="1:11" ht="25.5" customHeight="1">
      <c r="A3" s="302" t="s">
        <v>11</v>
      </c>
      <c r="B3" s="302"/>
      <c r="C3" s="60" t="str">
        <f t="shared" ref="C3:H3" si="0">UPPER(C6)</f>
        <v/>
      </c>
      <c r="D3" s="60" t="str">
        <f t="shared" si="0"/>
        <v/>
      </c>
      <c r="E3" s="60" t="str">
        <f t="shared" si="0"/>
        <v/>
      </c>
      <c r="F3" s="60" t="str">
        <f t="shared" si="0"/>
        <v/>
      </c>
      <c r="G3" s="60" t="str">
        <f t="shared" si="0"/>
        <v/>
      </c>
      <c r="H3" s="60" t="str">
        <f t="shared" si="0"/>
        <v/>
      </c>
      <c r="I3" s="52"/>
      <c r="J3" s="52"/>
      <c r="K3" s="52"/>
    </row>
    <row r="4" spans="1:11" ht="22.15" customHeight="1">
      <c r="A4" s="303">
        <v>1</v>
      </c>
      <c r="B4" s="303"/>
      <c r="C4" s="61">
        <v>2</v>
      </c>
      <c r="D4" s="61">
        <v>3</v>
      </c>
      <c r="E4" s="61">
        <v>4.3333333333333304</v>
      </c>
      <c r="F4" s="61">
        <v>5.0833333333333304</v>
      </c>
      <c r="G4" s="61">
        <v>6</v>
      </c>
      <c r="H4" s="61">
        <v>7</v>
      </c>
      <c r="I4" s="21"/>
    </row>
    <row r="5" spans="1:11" ht="12.75" hidden="1">
      <c r="A5" s="62"/>
      <c r="B5" s="63" t="s">
        <v>77</v>
      </c>
      <c r="C5" s="64" t="e">
        <f>#REF!</f>
        <v>#REF!</v>
      </c>
      <c r="D5" s="64" t="e">
        <f>#REF!</f>
        <v>#REF!</v>
      </c>
      <c r="E5" s="64" t="e">
        <f>#REF!</f>
        <v>#REF!</v>
      </c>
      <c r="F5" s="64" t="e">
        <f>#REF!</f>
        <v>#REF!</v>
      </c>
      <c r="G5" s="64" t="e">
        <f>#REF!</f>
        <v>#REF!</v>
      </c>
      <c r="H5" s="64" t="e">
        <f>#REF!</f>
        <v>#REF!</v>
      </c>
      <c r="I5" s="53"/>
      <c r="J5" s="53"/>
      <c r="K5" s="53"/>
    </row>
    <row r="6" spans="1:11" hidden="1">
      <c r="A6" s="65" t="s">
        <v>65</v>
      </c>
      <c r="B6" s="66"/>
      <c r="C6" s="66"/>
      <c r="D6" s="66"/>
      <c r="E6" s="66"/>
      <c r="F6" s="66"/>
      <c r="G6" s="66"/>
      <c r="H6" s="66"/>
      <c r="I6" s="66"/>
      <c r="J6" s="53"/>
      <c r="K6" s="53"/>
    </row>
    <row r="7" spans="1:11" ht="3" customHeight="1">
      <c r="A7" s="56"/>
      <c r="B7" s="57"/>
      <c r="C7" s="58"/>
      <c r="D7" s="59"/>
      <c r="E7" s="59"/>
      <c r="F7" s="58"/>
      <c r="G7" s="58"/>
      <c r="H7" s="58"/>
      <c r="I7" s="56"/>
      <c r="J7" s="56"/>
      <c r="K7" s="56"/>
    </row>
    <row r="8" spans="1:11" ht="12.75">
      <c r="A8" s="56"/>
      <c r="B8" s="57"/>
      <c r="C8" s="58"/>
      <c r="D8" s="59"/>
      <c r="E8" s="59"/>
      <c r="F8" s="58"/>
      <c r="G8" s="58"/>
      <c r="H8" s="58"/>
      <c r="I8" s="56"/>
      <c r="J8" s="56"/>
      <c r="K8" s="56"/>
    </row>
    <row r="9" spans="1:11" s="21" customFormat="1" ht="12.75">
      <c r="A9" s="56"/>
      <c r="B9" s="57"/>
      <c r="C9" s="58"/>
      <c r="D9" s="59"/>
      <c r="E9" s="59"/>
      <c r="F9" s="58"/>
      <c r="G9" s="58"/>
      <c r="H9" s="58"/>
      <c r="I9" s="56"/>
      <c r="J9" s="56"/>
      <c r="K9" s="56"/>
    </row>
    <row r="10" spans="1:11" s="21" customFormat="1" ht="12.75">
      <c r="A10" s="56"/>
      <c r="B10" s="57"/>
      <c r="C10" s="58"/>
      <c r="D10" s="59"/>
      <c r="E10" s="59"/>
      <c r="F10" s="58"/>
      <c r="G10" s="58"/>
      <c r="H10" s="58"/>
      <c r="I10" s="56"/>
      <c r="J10" s="56"/>
      <c r="K10" s="56"/>
    </row>
    <row r="11" spans="1:11" s="21" customFormat="1" ht="12.75">
      <c r="A11" s="56"/>
      <c r="B11" s="57"/>
      <c r="C11" s="58"/>
      <c r="D11" s="59"/>
      <c r="E11" s="59"/>
      <c r="F11" s="58"/>
      <c r="G11" s="58"/>
      <c r="H11" s="58"/>
      <c r="I11" s="56"/>
      <c r="J11" s="56"/>
      <c r="K11" s="56"/>
    </row>
    <row r="12" spans="1:11" s="21" customFormat="1" ht="12.75">
      <c r="A12" s="56"/>
      <c r="B12" s="57"/>
      <c r="C12" s="58"/>
      <c r="D12" s="59"/>
      <c r="E12" s="59"/>
      <c r="F12" s="58"/>
      <c r="G12" s="58"/>
      <c r="H12" s="58"/>
      <c r="I12" s="56"/>
      <c r="J12" s="56"/>
      <c r="K12" s="56"/>
    </row>
    <row r="13" spans="1:11" s="21" customFormat="1" ht="12.75">
      <c r="A13" s="56"/>
      <c r="B13" s="57"/>
      <c r="C13" s="58"/>
      <c r="D13" s="59"/>
      <c r="E13" s="59"/>
      <c r="F13" s="58"/>
      <c r="G13" s="58"/>
      <c r="H13" s="58"/>
      <c r="I13" s="56"/>
      <c r="J13" s="56"/>
      <c r="K13" s="56"/>
    </row>
    <row r="14" spans="1:11" s="21" customFormat="1" ht="12.75">
      <c r="A14" s="56"/>
      <c r="B14" s="57"/>
      <c r="C14" s="58"/>
      <c r="D14" s="59"/>
      <c r="E14" s="59"/>
      <c r="F14" s="58"/>
      <c r="G14" s="58"/>
      <c r="H14" s="58"/>
      <c r="I14" s="56"/>
      <c r="J14" s="56"/>
      <c r="K14" s="56"/>
    </row>
    <row r="15" spans="1:11" s="21" customFormat="1" ht="12.75">
      <c r="A15" s="56"/>
      <c r="B15" s="57"/>
      <c r="C15" s="58"/>
      <c r="D15" s="59"/>
      <c r="E15" s="59"/>
      <c r="F15" s="58"/>
      <c r="G15" s="58"/>
      <c r="H15" s="58"/>
      <c r="I15" s="56"/>
      <c r="J15" s="56"/>
      <c r="K15" s="56"/>
    </row>
    <row r="16" spans="1:11" s="21" customFormat="1" ht="12.75">
      <c r="A16" s="56"/>
      <c r="B16" s="57"/>
      <c r="C16" s="58"/>
      <c r="D16" s="59"/>
      <c r="E16" s="59"/>
      <c r="F16" s="58"/>
      <c r="G16" s="58"/>
      <c r="H16" s="58"/>
      <c r="I16" s="56"/>
      <c r="J16" s="56"/>
      <c r="K16" s="56"/>
    </row>
    <row r="17" spans="1:11" s="21" customFormat="1" ht="12.75">
      <c r="A17" s="56"/>
      <c r="B17" s="57"/>
      <c r="C17" s="58"/>
      <c r="D17" s="59"/>
      <c r="E17" s="59"/>
      <c r="F17" s="58"/>
      <c r="G17" s="58"/>
      <c r="H17" s="58"/>
      <c r="I17" s="56"/>
      <c r="J17" s="56"/>
      <c r="K17" s="56"/>
    </row>
    <row r="18" spans="1:11" s="21" customFormat="1"/>
    <row r="19" spans="1:11" s="21" customFormat="1"/>
    <row r="20" spans="1:11" s="21" customFormat="1"/>
    <row r="21" spans="1:11" s="21" customFormat="1"/>
    <row r="22" spans="1:11" s="21" customFormat="1"/>
    <row r="23" spans="1:11" s="21" customFormat="1"/>
    <row r="24" spans="1:11" s="21" customFormat="1"/>
    <row r="25" spans="1:11" s="21" customFormat="1"/>
    <row r="26" spans="1:11" s="21" customFormat="1"/>
    <row r="27" spans="1:11" s="21" customFormat="1"/>
    <row r="28" spans="1:11" s="21" customFormat="1"/>
    <row r="29" spans="1:11" s="21" customFormat="1"/>
    <row r="30" spans="1:11" s="21" customFormat="1"/>
    <row r="31" spans="1:11" s="21" customFormat="1"/>
    <row r="32" spans="1:11" s="21" customFormat="1"/>
    <row r="33" s="21" customFormat="1"/>
    <row r="34" s="21" customFormat="1"/>
    <row r="35" s="21" customFormat="1"/>
    <row r="36" s="21" customFormat="1"/>
    <row r="37" s="21" customFormat="1"/>
    <row r="38" s="21" customFormat="1"/>
    <row r="39" s="21" customFormat="1"/>
    <row r="40" s="21" customFormat="1"/>
    <row r="41" s="21" customFormat="1"/>
    <row r="42" s="21" customFormat="1"/>
    <row r="43" s="21" customFormat="1"/>
    <row r="44" s="21" customFormat="1"/>
    <row r="45" s="21" customFormat="1"/>
    <row r="46" s="21" customFormat="1"/>
    <row r="47" s="21" customFormat="1"/>
    <row r="48" s="21" customFormat="1"/>
    <row r="49" s="21" customFormat="1"/>
    <row r="50" s="21" customFormat="1"/>
    <row r="51" s="21" customFormat="1"/>
    <row r="52" s="21" customFormat="1"/>
    <row r="53" s="21" customFormat="1"/>
    <row r="54" s="21" customFormat="1"/>
    <row r="55" s="21" customFormat="1"/>
    <row r="56" s="21" customFormat="1"/>
    <row r="57" s="21" customFormat="1"/>
    <row r="58" s="21" customFormat="1"/>
    <row r="59" s="21" customFormat="1"/>
    <row r="60" s="21" customFormat="1"/>
    <row r="61" s="21" customFormat="1"/>
    <row r="62" s="21" customFormat="1"/>
    <row r="63" s="21" customFormat="1"/>
    <row r="64" s="21" customFormat="1"/>
    <row r="65" s="21" customFormat="1"/>
    <row r="66" s="21" customFormat="1"/>
    <row r="67" s="21" customFormat="1"/>
    <row r="68" s="21" customFormat="1"/>
    <row r="69" s="21" customFormat="1"/>
    <row r="70" s="21" customFormat="1"/>
    <row r="71" s="21" customFormat="1"/>
    <row r="72" s="21" customFormat="1"/>
    <row r="73" s="21" customFormat="1"/>
    <row r="74" s="21" customFormat="1"/>
    <row r="75" s="21" customFormat="1"/>
    <row r="76" s="21" customFormat="1"/>
    <row r="77" s="21" customFormat="1"/>
    <row r="78" s="21" customFormat="1"/>
    <row r="79" s="21" customFormat="1"/>
    <row r="80" s="21" customFormat="1"/>
    <row r="81" s="21" customFormat="1"/>
    <row r="82" s="21" customFormat="1"/>
    <row r="83" s="21" customFormat="1"/>
    <row r="84" s="21" customFormat="1"/>
    <row r="85" s="21" customFormat="1"/>
    <row r="86" s="21" customFormat="1"/>
    <row r="87" s="21" customFormat="1"/>
    <row r="88" s="21" customFormat="1"/>
    <row r="89" s="21" customFormat="1"/>
    <row r="90" s="21" customFormat="1"/>
    <row r="91" s="21" customFormat="1"/>
    <row r="92" s="21" customFormat="1"/>
    <row r="93" s="21" customFormat="1"/>
    <row r="94" s="21" customFormat="1"/>
    <row r="95" s="21" customFormat="1"/>
    <row r="96" s="21" customFormat="1"/>
    <row r="97" s="21" customFormat="1"/>
    <row r="98" s="21" customFormat="1"/>
    <row r="99" s="21" customFormat="1"/>
    <row r="100" s="21" customFormat="1"/>
    <row r="101" s="21" customFormat="1"/>
    <row r="102" s="21" customFormat="1"/>
    <row r="103" s="21" customFormat="1"/>
    <row r="104" s="21" customFormat="1"/>
    <row r="105" s="21" customFormat="1"/>
    <row r="106" s="21" customFormat="1"/>
    <row r="107" s="21" customFormat="1"/>
    <row r="108" s="21" customFormat="1"/>
    <row r="109" s="21" customFormat="1"/>
    <row r="110" s="21" customFormat="1"/>
    <row r="111" s="21" customFormat="1"/>
    <row r="112" s="21" customFormat="1"/>
    <row r="113" s="21" customFormat="1"/>
    <row r="114" s="21" customFormat="1"/>
    <row r="115" s="21" customFormat="1"/>
    <row r="116" s="21" customFormat="1"/>
    <row r="117" s="21" customFormat="1"/>
    <row r="118" s="21" customFormat="1"/>
    <row r="119" s="21" customFormat="1"/>
    <row r="120" s="21" customFormat="1"/>
    <row r="121" s="21" customFormat="1"/>
    <row r="122" s="21" customFormat="1"/>
    <row r="123" s="21" customFormat="1"/>
    <row r="124" s="21" customFormat="1"/>
    <row r="125" s="21" customFormat="1"/>
    <row r="126" s="21" customFormat="1"/>
    <row r="127" s="21" customFormat="1"/>
    <row r="128" s="21" customFormat="1"/>
    <row r="129" s="21" customFormat="1"/>
    <row r="130" s="21" customFormat="1"/>
    <row r="131" s="21" customFormat="1"/>
    <row r="132" s="21" customFormat="1"/>
    <row r="133" s="21" customFormat="1"/>
    <row r="134" s="21" customFormat="1"/>
    <row r="135" s="21" customFormat="1"/>
    <row r="136" s="21" customFormat="1"/>
    <row r="137" s="21" customFormat="1"/>
    <row r="138" s="21" customFormat="1"/>
    <row r="139" s="21" customFormat="1"/>
    <row r="140" s="21" customFormat="1"/>
    <row r="141" s="21" customFormat="1"/>
    <row r="142" s="21" customFormat="1"/>
    <row r="143" s="21" customFormat="1"/>
    <row r="144" s="21" customFormat="1"/>
    <row r="145" s="21" customFormat="1"/>
    <row r="146" s="21" customFormat="1"/>
    <row r="147" s="21" customFormat="1"/>
    <row r="148" s="21" customFormat="1"/>
    <row r="149" s="21" customFormat="1"/>
    <row r="150" s="21" customFormat="1"/>
    <row r="151" s="21" customFormat="1"/>
    <row r="152" s="21" customFormat="1"/>
    <row r="153" s="21" customFormat="1"/>
    <row r="154" s="21" customFormat="1"/>
    <row r="155" s="21" customFormat="1"/>
    <row r="156" s="21" customFormat="1"/>
    <row r="157" s="21" customFormat="1"/>
    <row r="158" s="21" customFormat="1"/>
    <row r="159" s="21" customFormat="1"/>
    <row r="160" s="21" customFormat="1"/>
    <row r="161" s="21" customFormat="1"/>
    <row r="162" s="21" customFormat="1"/>
    <row r="163" s="21" customFormat="1"/>
    <row r="164" s="21" customFormat="1"/>
    <row r="165" s="21" customFormat="1"/>
    <row r="166" s="21" customFormat="1"/>
    <row r="167" s="21" customFormat="1"/>
    <row r="168" s="21" customFormat="1"/>
    <row r="169" s="21" customFormat="1"/>
    <row r="170" s="21" customFormat="1"/>
    <row r="171" s="21" customFormat="1"/>
    <row r="172" s="21" customFormat="1"/>
    <row r="173" s="21" customFormat="1"/>
    <row r="174" s="21" customFormat="1"/>
    <row r="175" s="21" customFormat="1"/>
    <row r="176" s="21" customFormat="1"/>
    <row r="177" s="21" customFormat="1"/>
    <row r="178" s="21" customFormat="1"/>
    <row r="179" s="21" customFormat="1"/>
    <row r="180" s="21" customFormat="1"/>
    <row r="181" s="21" customFormat="1"/>
    <row r="182" s="21" customFormat="1"/>
    <row r="183" s="21" customFormat="1"/>
    <row r="184" s="21" customFormat="1"/>
    <row r="185" s="21" customFormat="1"/>
    <row r="186" s="21" customFormat="1"/>
    <row r="187" s="21" customFormat="1"/>
    <row r="188" s="21" customFormat="1"/>
    <row r="189" s="21" customFormat="1"/>
    <row r="190" s="21" customFormat="1"/>
    <row r="191" s="21" customFormat="1"/>
    <row r="192" s="21" customFormat="1"/>
    <row r="193" s="21" customFormat="1"/>
    <row r="194" s="21" customFormat="1"/>
    <row r="195" s="21" customFormat="1"/>
    <row r="196" s="21" customFormat="1"/>
    <row r="197" s="21" customFormat="1"/>
    <row r="198" s="21" customFormat="1"/>
    <row r="199" s="21" customFormat="1"/>
    <row r="200" s="21" customFormat="1"/>
    <row r="201" s="21" customFormat="1"/>
    <row r="202" s="21" customFormat="1"/>
    <row r="203" s="21" customFormat="1"/>
    <row r="204" s="21" customFormat="1"/>
    <row r="205" s="21" customFormat="1"/>
    <row r="206" s="21" customFormat="1"/>
    <row r="207" s="21" customFormat="1"/>
    <row r="208" s="21" customFormat="1"/>
    <row r="209" s="21" customFormat="1"/>
    <row r="210" s="21" customFormat="1"/>
    <row r="211" s="21" customFormat="1"/>
    <row r="212" s="21" customFormat="1"/>
    <row r="213" s="21" customFormat="1"/>
    <row r="214" s="21" customFormat="1"/>
    <row r="215" s="21" customFormat="1"/>
    <row r="216" s="21" customFormat="1"/>
    <row r="217" s="21" customFormat="1"/>
    <row r="218" s="21" customFormat="1"/>
    <row r="219" s="21" customFormat="1"/>
    <row r="220" s="21" customFormat="1"/>
    <row r="221" s="21" customFormat="1"/>
    <row r="222" s="21" customFormat="1"/>
    <row r="223" s="21" customFormat="1"/>
    <row r="224" s="21" customFormat="1"/>
    <row r="225" s="21" customFormat="1"/>
    <row r="226" s="21" customFormat="1"/>
    <row r="227" s="21" customFormat="1"/>
    <row r="228" s="21" customFormat="1"/>
    <row r="229" s="21" customFormat="1"/>
    <row r="230" s="21" customFormat="1"/>
    <row r="231" s="21" customFormat="1"/>
    <row r="232" s="21" customFormat="1"/>
    <row r="233" s="21" customFormat="1"/>
    <row r="234" s="21" customFormat="1"/>
    <row r="235" s="21" customFormat="1"/>
    <row r="236" s="21" customFormat="1"/>
    <row r="237" s="21" customFormat="1"/>
    <row r="238" s="21" customFormat="1"/>
    <row r="239" s="21" customFormat="1"/>
    <row r="240" s="21" customFormat="1"/>
    <row r="241" s="21" customFormat="1"/>
    <row r="242" s="21" customFormat="1"/>
    <row r="243" s="21" customFormat="1"/>
    <row r="244" s="21" customFormat="1"/>
    <row r="245" s="21" customFormat="1"/>
    <row r="246" s="21" customFormat="1"/>
    <row r="247" s="21" customFormat="1"/>
    <row r="248" s="21" customFormat="1"/>
    <row r="249" s="21" customFormat="1"/>
    <row r="250" s="21" customFormat="1"/>
    <row r="251" s="21" customFormat="1"/>
    <row r="252" s="21" customFormat="1"/>
    <row r="253" s="21" customFormat="1"/>
    <row r="254" s="21" customFormat="1"/>
    <row r="255" s="21" customFormat="1"/>
    <row r="256" s="21" customFormat="1"/>
    <row r="257" s="21" customFormat="1"/>
    <row r="258" s="21" customFormat="1"/>
    <row r="259" s="21" customFormat="1"/>
    <row r="260" s="21" customFormat="1"/>
    <row r="261" s="21" customFormat="1"/>
    <row r="262" s="21" customFormat="1"/>
    <row r="263" s="21" customFormat="1"/>
    <row r="264" s="21" customFormat="1"/>
    <row r="265" s="21" customFormat="1"/>
    <row r="266" s="21" customFormat="1"/>
    <row r="267" s="21" customFormat="1"/>
    <row r="268" s="21" customFormat="1"/>
    <row r="269" s="21" customFormat="1"/>
    <row r="270" s="21" customFormat="1"/>
    <row r="271" s="21" customFormat="1"/>
    <row r="272" s="21" customFormat="1"/>
    <row r="273" s="21" customFormat="1"/>
    <row r="274" s="21" customFormat="1"/>
    <row r="275" s="21" customFormat="1"/>
    <row r="276" s="21" customFormat="1"/>
    <row r="277" s="21" customFormat="1"/>
    <row r="278" s="21" customFormat="1"/>
    <row r="279" s="21" customFormat="1"/>
    <row r="280" s="21" customFormat="1"/>
    <row r="281" s="21" customFormat="1"/>
    <row r="282" s="21" customFormat="1"/>
    <row r="283" s="21" customFormat="1"/>
    <row r="284" s="21" customFormat="1"/>
    <row r="285" s="21" customFormat="1"/>
    <row r="286" s="21" customFormat="1"/>
    <row r="287" s="21" customFormat="1"/>
    <row r="288" s="21" customFormat="1"/>
    <row r="289" s="21" customFormat="1"/>
    <row r="290" s="21" customFormat="1"/>
    <row r="291" s="21" customFormat="1"/>
    <row r="292" s="21" customFormat="1"/>
    <row r="293" s="21" customFormat="1"/>
    <row r="294" s="21" customFormat="1"/>
    <row r="295" s="21" customFormat="1"/>
    <row r="296" s="21" customFormat="1"/>
    <row r="297" s="21" customFormat="1"/>
    <row r="298" s="21" customFormat="1"/>
    <row r="299" s="21" customFormat="1"/>
    <row r="300" s="21" customFormat="1"/>
    <row r="301" s="21" customFormat="1"/>
    <row r="302" s="21" customFormat="1"/>
    <row r="303" s="21" customFormat="1"/>
    <row r="304" s="21" customFormat="1"/>
    <row r="305" s="21" customFormat="1"/>
    <row r="306" s="21" customFormat="1"/>
    <row r="307" s="21" customFormat="1"/>
    <row r="308" s="21" customFormat="1"/>
    <row r="309" s="21" customFormat="1"/>
    <row r="310" s="21" customFormat="1"/>
    <row r="311" s="21" customFormat="1"/>
    <row r="312" s="21" customFormat="1"/>
    <row r="313" s="21" customFormat="1"/>
    <row r="314" s="21" customFormat="1"/>
    <row r="315" s="21" customFormat="1"/>
    <row r="316" s="21" customFormat="1"/>
    <row r="317" s="21" customFormat="1"/>
    <row r="318" s="21" customFormat="1"/>
    <row r="319" s="21" customFormat="1"/>
    <row r="320" s="21" customFormat="1"/>
    <row r="321" s="21" customFormat="1"/>
    <row r="322" s="21" customFormat="1"/>
    <row r="323" s="21" customFormat="1"/>
    <row r="324" s="21" customFormat="1"/>
    <row r="325" s="21" customFormat="1"/>
    <row r="326" s="21" customFormat="1"/>
    <row r="327" s="21" customFormat="1"/>
    <row r="328" s="21" customFormat="1"/>
    <row r="329" s="21" customFormat="1"/>
    <row r="330" s="21" customFormat="1"/>
    <row r="331" s="21" customFormat="1"/>
    <row r="332" s="21" customFormat="1"/>
    <row r="333" s="21" customFormat="1"/>
    <row r="334" s="21" customFormat="1"/>
    <row r="335" s="21" customFormat="1"/>
    <row r="336" s="21" customFormat="1"/>
    <row r="337" s="21" customFormat="1"/>
    <row r="338" s="21" customFormat="1"/>
    <row r="339" s="21" customFormat="1"/>
    <row r="340" s="21" customFormat="1"/>
    <row r="341" s="21" customFormat="1"/>
    <row r="342" s="21" customFormat="1"/>
    <row r="343" s="21" customFormat="1"/>
    <row r="344" s="21" customFormat="1"/>
    <row r="345" s="21" customFormat="1"/>
    <row r="346" s="21" customFormat="1"/>
    <row r="347" s="21" customFormat="1"/>
    <row r="348" s="21" customFormat="1"/>
    <row r="349" s="21" customFormat="1"/>
    <row r="350" s="21" customFormat="1"/>
    <row r="351" s="21" customFormat="1"/>
    <row r="352" s="21" customFormat="1"/>
    <row r="353" s="21" customFormat="1"/>
    <row r="354" s="21" customFormat="1"/>
    <row r="355" s="21" customFormat="1"/>
    <row r="356" s="21" customFormat="1"/>
    <row r="357" s="21" customFormat="1"/>
    <row r="358" s="21" customFormat="1"/>
    <row r="359" s="21" customFormat="1"/>
    <row r="360" s="21" customFormat="1"/>
    <row r="361" s="21" customFormat="1"/>
    <row r="362" s="21" customFormat="1"/>
    <row r="363" s="21" customFormat="1"/>
    <row r="364" s="21" customFormat="1"/>
    <row r="365" s="21" customFormat="1"/>
    <row r="366" s="21" customFormat="1"/>
    <row r="367" s="21" customFormat="1"/>
    <row r="368" s="21" customFormat="1"/>
    <row r="369" s="21" customFormat="1"/>
    <row r="370" s="21" customFormat="1"/>
    <row r="371" s="21" customFormat="1"/>
    <row r="372" s="21" customFormat="1"/>
    <row r="373" s="21" customFormat="1"/>
    <row r="374" s="21" customFormat="1"/>
    <row r="375" s="21" customFormat="1"/>
    <row r="376" s="21" customFormat="1"/>
    <row r="377" s="21" customFormat="1"/>
    <row r="378" s="21" customFormat="1"/>
    <row r="379" s="21" customFormat="1"/>
    <row r="380" s="21" customFormat="1"/>
    <row r="381" s="21" customFormat="1"/>
    <row r="382" s="21" customFormat="1"/>
    <row r="383" s="21" customFormat="1"/>
    <row r="384" s="21" customFormat="1"/>
    <row r="385" s="21" customFormat="1"/>
    <row r="386" s="21" customFormat="1"/>
    <row r="387" s="21" customFormat="1"/>
    <row r="388" s="21" customFormat="1"/>
    <row r="389" s="21" customFormat="1"/>
    <row r="390" s="21" customFormat="1"/>
    <row r="391" s="21" customFormat="1"/>
    <row r="392" s="21" customFormat="1"/>
    <row r="393" s="21" customFormat="1"/>
    <row r="394" s="21" customFormat="1"/>
    <row r="395" s="21" customFormat="1"/>
    <row r="396" s="21" customFormat="1"/>
    <row r="397" s="21" customFormat="1"/>
    <row r="398" s="21" customFormat="1"/>
    <row r="399" s="21" customFormat="1"/>
    <row r="400" s="21" customFormat="1"/>
    <row r="401" s="21" customFormat="1"/>
    <row r="402" s="21" customFormat="1"/>
    <row r="403" s="21" customFormat="1"/>
    <row r="404" s="21" customFormat="1"/>
    <row r="405" s="21" customFormat="1"/>
    <row r="406" s="21" customFormat="1"/>
    <row r="407" s="21" customFormat="1"/>
    <row r="408" s="21" customFormat="1"/>
    <row r="409" s="21" customFormat="1"/>
    <row r="410" s="21" customFormat="1"/>
    <row r="411" s="21" customFormat="1"/>
    <row r="412" s="21" customFormat="1"/>
    <row r="413" s="21" customFormat="1"/>
    <row r="414" s="21" customFormat="1"/>
    <row r="415" s="21" customFormat="1"/>
    <row r="416" s="21" customFormat="1"/>
    <row r="417" s="21" customFormat="1"/>
    <row r="418" s="21" customFormat="1"/>
    <row r="419" s="21" customFormat="1"/>
    <row r="420" s="21" customFormat="1"/>
    <row r="421" s="21" customFormat="1"/>
    <row r="422" s="21" customFormat="1"/>
    <row r="423" s="21" customFormat="1"/>
    <row r="424" s="21" customFormat="1"/>
    <row r="425" s="21" customFormat="1"/>
    <row r="426" s="21" customFormat="1"/>
    <row r="427" s="21" customFormat="1"/>
    <row r="428" s="21" customFormat="1"/>
    <row r="429" s="21" customFormat="1"/>
    <row r="430" s="21" customFormat="1"/>
    <row r="431" s="21" customFormat="1"/>
    <row r="432" s="21" customFormat="1"/>
    <row r="433" s="21" customFormat="1"/>
    <row r="434" s="21" customFormat="1"/>
    <row r="435" s="21" customFormat="1"/>
    <row r="436" s="21" customFormat="1"/>
    <row r="437" s="21" customFormat="1"/>
    <row r="438" s="21" customFormat="1"/>
    <row r="439" s="21" customFormat="1"/>
    <row r="440" s="21" customFormat="1"/>
    <row r="441" s="21" customFormat="1"/>
    <row r="442" s="21" customFormat="1"/>
    <row r="443" s="21" customFormat="1"/>
    <row r="444" s="21" customFormat="1"/>
    <row r="445" s="21" customFormat="1"/>
    <row r="446" s="21" customFormat="1"/>
    <row r="447" s="21" customFormat="1"/>
    <row r="448" s="21" customFormat="1"/>
    <row r="449" s="21" customFormat="1"/>
    <row r="450" s="21" customFormat="1"/>
    <row r="451" s="21" customFormat="1"/>
    <row r="452" s="21" customFormat="1"/>
    <row r="453" s="21" customFormat="1"/>
    <row r="454" s="21" customFormat="1"/>
    <row r="455" s="21" customFormat="1"/>
    <row r="456" s="21" customFormat="1"/>
    <row r="457" s="21" customFormat="1"/>
    <row r="458" s="21" customFormat="1"/>
    <row r="459" s="21" customFormat="1"/>
    <row r="460" s="21" customFormat="1"/>
    <row r="461" s="21" customFormat="1"/>
    <row r="462" s="21" customFormat="1"/>
    <row r="463" s="21" customFormat="1"/>
    <row r="464" s="21" customFormat="1"/>
    <row r="465" s="21" customFormat="1"/>
    <row r="466" s="21" customFormat="1"/>
    <row r="467" s="21" customFormat="1"/>
    <row r="468" s="21" customFormat="1"/>
    <row r="469" s="21" customFormat="1"/>
    <row r="470" s="21" customFormat="1"/>
    <row r="471" s="21" customFormat="1"/>
    <row r="472" s="21" customFormat="1"/>
    <row r="473" s="21" customFormat="1"/>
    <row r="474" s="21" customFormat="1"/>
    <row r="475" s="21" customFormat="1"/>
    <row r="476" s="21" customFormat="1"/>
    <row r="477" s="21" customFormat="1"/>
    <row r="478" s="21" customFormat="1"/>
    <row r="479" s="21" customFormat="1"/>
    <row r="480" s="21" customFormat="1"/>
    <row r="481" s="21" customFormat="1"/>
    <row r="482" s="21" customFormat="1"/>
    <row r="483" s="21" customFormat="1"/>
    <row r="484" s="21" customFormat="1"/>
    <row r="485" s="21" customFormat="1"/>
    <row r="486" s="21" customFormat="1"/>
    <row r="487" s="21" customFormat="1"/>
    <row r="488" s="21" customFormat="1"/>
    <row r="489" s="21" customFormat="1"/>
    <row r="490" s="21" customFormat="1"/>
    <row r="491" s="21" customFormat="1"/>
    <row r="492" s="21" customFormat="1"/>
    <row r="493" s="21" customFormat="1"/>
    <row r="494" s="21" customFormat="1"/>
    <row r="495" s="21" customFormat="1"/>
    <row r="496" s="21" customFormat="1"/>
    <row r="497" s="21" customFormat="1"/>
    <row r="498" s="21" customFormat="1"/>
    <row r="499" s="21" customFormat="1"/>
    <row r="500" s="21" customFormat="1"/>
    <row r="501" s="21" customFormat="1"/>
    <row r="502" s="21" customFormat="1"/>
    <row r="503" s="21" customFormat="1"/>
    <row r="504" s="21" customFormat="1"/>
    <row r="505" s="21" customFormat="1"/>
    <row r="506" s="21" customFormat="1"/>
    <row r="507" s="21" customFormat="1"/>
    <row r="508" s="21" customFormat="1"/>
    <row r="509" s="21" customFormat="1"/>
    <row r="510" s="21" customFormat="1"/>
    <row r="511" s="21" customFormat="1"/>
    <row r="512" s="21" customFormat="1"/>
    <row r="513" s="21" customFormat="1"/>
    <row r="514" s="21" customFormat="1"/>
    <row r="515" s="21" customFormat="1"/>
    <row r="516" s="21" customFormat="1"/>
    <row r="517" s="21" customFormat="1"/>
    <row r="518" s="21" customFormat="1"/>
    <row r="519" s="21" customFormat="1"/>
    <row r="520" s="21" customFormat="1"/>
    <row r="521" s="21" customFormat="1"/>
    <row r="522" s="21" customFormat="1"/>
    <row r="523" s="21" customFormat="1"/>
    <row r="524" s="21" customFormat="1"/>
    <row r="525" s="21" customFormat="1"/>
    <row r="526" s="21" customFormat="1"/>
    <row r="527" s="21" customFormat="1"/>
    <row r="528" s="21" customFormat="1"/>
    <row r="529" s="21" customFormat="1"/>
    <row r="530" s="21" customFormat="1"/>
    <row r="531" s="21" customFormat="1"/>
    <row r="532" s="21" customFormat="1"/>
    <row r="533" s="21" customFormat="1"/>
    <row r="534" s="21" customFormat="1"/>
    <row r="535" s="21" customFormat="1"/>
    <row r="536" s="21" customFormat="1"/>
    <row r="537" s="21" customFormat="1"/>
    <row r="538" s="21" customFormat="1"/>
    <row r="539" s="21" customFormat="1"/>
    <row r="540" s="21" customFormat="1"/>
    <row r="541" s="21" customFormat="1"/>
    <row r="542" s="21" customFormat="1"/>
    <row r="543" s="21" customFormat="1"/>
    <row r="544" s="21" customFormat="1"/>
    <row r="545" s="21" customFormat="1"/>
    <row r="546" s="21" customFormat="1"/>
    <row r="547" s="21" customFormat="1"/>
    <row r="548" s="21" customFormat="1"/>
    <row r="549" s="21" customFormat="1"/>
    <row r="550" s="21" customFormat="1"/>
    <row r="551" s="21" customFormat="1"/>
    <row r="552" s="21" customFormat="1"/>
    <row r="553" s="21" customFormat="1"/>
    <row r="554" s="21" customFormat="1"/>
    <row r="555" s="21" customFormat="1"/>
    <row r="556" s="21" customFormat="1"/>
    <row r="557" s="21" customFormat="1"/>
    <row r="558" s="21" customFormat="1"/>
    <row r="559" s="21" customFormat="1"/>
    <row r="560" s="21" customFormat="1"/>
    <row r="561" s="21" customFormat="1"/>
    <row r="562" s="21" customFormat="1"/>
    <row r="563" s="21" customFormat="1"/>
    <row r="564" s="21" customFormat="1"/>
    <row r="565" s="21" customFormat="1"/>
    <row r="566" s="21" customFormat="1"/>
    <row r="567" s="21" customFormat="1"/>
    <row r="568" s="21" customFormat="1"/>
    <row r="569" s="21" customFormat="1"/>
    <row r="570" s="21" customFormat="1"/>
    <row r="571" s="21" customFormat="1"/>
    <row r="572" s="21" customFormat="1"/>
    <row r="573" s="21" customFormat="1"/>
    <row r="574" s="21" customFormat="1"/>
    <row r="575" s="21" customFormat="1"/>
    <row r="576" s="21" customFormat="1"/>
    <row r="577" s="21" customFormat="1"/>
    <row r="578" s="21" customFormat="1"/>
    <row r="579" s="21" customFormat="1"/>
    <row r="580" s="21" customFormat="1"/>
    <row r="581" s="21" customFormat="1"/>
    <row r="582" s="21" customFormat="1"/>
    <row r="583" s="21" customFormat="1"/>
    <row r="584" s="21" customFormat="1"/>
    <row r="585" s="21" customFormat="1"/>
    <row r="586" s="21" customFormat="1"/>
    <row r="587" s="21" customFormat="1"/>
    <row r="588" s="21" customFormat="1"/>
    <row r="589" s="21" customFormat="1"/>
    <row r="590" s="21" customFormat="1"/>
    <row r="591" s="21" customFormat="1"/>
    <row r="592" s="21" customFormat="1"/>
    <row r="593" s="21" customFormat="1"/>
    <row r="594" s="21" customFormat="1"/>
    <row r="595" s="21" customFormat="1"/>
    <row r="596" s="21" customFormat="1"/>
    <row r="597" s="21" customFormat="1"/>
    <row r="598" s="21" customFormat="1"/>
    <row r="599" s="21" customFormat="1"/>
    <row r="600" s="21" customFormat="1"/>
    <row r="601" s="21" customFormat="1"/>
    <row r="602" s="21" customFormat="1"/>
    <row r="603" s="21" customFormat="1"/>
    <row r="604" s="21" customFormat="1"/>
    <row r="605" s="21" customFormat="1"/>
    <row r="606" s="21" customFormat="1"/>
    <row r="607" s="21" customFormat="1"/>
    <row r="608" s="21" customFormat="1"/>
    <row r="609" s="21" customFormat="1"/>
    <row r="610" s="21" customFormat="1"/>
    <row r="611" s="21" customFormat="1"/>
    <row r="612" s="21" customFormat="1"/>
    <row r="613" s="21" customFormat="1"/>
    <row r="614" s="21" customFormat="1"/>
    <row r="615" s="21" customFormat="1"/>
    <row r="616" s="21" customFormat="1"/>
    <row r="617" s="21" customFormat="1"/>
    <row r="618" s="21" customFormat="1"/>
    <row r="619" s="21" customFormat="1"/>
    <row r="620" s="21" customFormat="1"/>
    <row r="621" s="21" customFormat="1"/>
    <row r="622" s="21" customFormat="1"/>
    <row r="623" s="21" customFormat="1"/>
    <row r="624" s="21" customFormat="1"/>
    <row r="625" s="21" customFormat="1"/>
    <row r="626" s="21" customFormat="1"/>
    <row r="627" s="21" customFormat="1"/>
    <row r="628" s="21" customFormat="1"/>
    <row r="629" s="21" customFormat="1"/>
    <row r="630" s="21" customFormat="1"/>
    <row r="631" s="21" customFormat="1"/>
    <row r="632" s="21" customFormat="1"/>
    <row r="633" s="21" customFormat="1"/>
    <row r="634" s="21" customFormat="1"/>
    <row r="635" s="21" customFormat="1"/>
    <row r="636" s="21" customFormat="1"/>
    <row r="637" s="21" customFormat="1"/>
    <row r="638" s="21" customFormat="1"/>
    <row r="639" s="21" customFormat="1"/>
    <row r="640" s="21" customFormat="1"/>
    <row r="641" s="21" customFormat="1"/>
    <row r="642" s="21" customFormat="1"/>
    <row r="643" s="21" customFormat="1"/>
    <row r="644" s="21" customFormat="1"/>
    <row r="645" s="21" customFormat="1"/>
    <row r="646" s="21" customFormat="1"/>
    <row r="647" s="21" customFormat="1"/>
    <row r="648" s="21" customFormat="1"/>
    <row r="649" s="21" customFormat="1"/>
    <row r="650" s="21" customFormat="1"/>
    <row r="651" s="21" customFormat="1"/>
    <row r="652" s="21" customFormat="1"/>
    <row r="653" s="21" customFormat="1"/>
    <row r="654" s="21" customFormat="1"/>
    <row r="655" s="21" customFormat="1"/>
    <row r="656" s="21" customFormat="1"/>
    <row r="657" s="21" customFormat="1"/>
    <row r="658" s="21" customFormat="1"/>
    <row r="659" s="21" customFormat="1"/>
    <row r="660" s="21" customFormat="1"/>
    <row r="661" s="21" customFormat="1"/>
    <row r="662" s="21" customFormat="1"/>
    <row r="663" s="21" customFormat="1"/>
    <row r="664" s="21" customFormat="1"/>
    <row r="665" s="21" customFormat="1"/>
    <row r="666" s="21" customFormat="1"/>
    <row r="667" s="21" customFormat="1"/>
    <row r="668" s="21" customFormat="1"/>
    <row r="669" s="21" customFormat="1"/>
    <row r="670" s="21" customFormat="1"/>
    <row r="671" s="21" customFormat="1"/>
    <row r="672" s="21" customFormat="1"/>
    <row r="673" s="21" customFormat="1"/>
    <row r="674" s="21" customFormat="1"/>
    <row r="675" s="21" customFormat="1"/>
    <row r="676" s="21" customFormat="1"/>
    <row r="677" s="21" customFormat="1"/>
    <row r="678" s="21" customFormat="1"/>
    <row r="679" s="21" customFormat="1"/>
    <row r="680" s="21" customFormat="1"/>
    <row r="681" s="21" customFormat="1"/>
    <row r="682" s="21" customFormat="1"/>
    <row r="683" s="21" customFormat="1"/>
    <row r="684" s="21" customFormat="1"/>
    <row r="685" s="21" customFormat="1"/>
    <row r="686" s="21" customFormat="1"/>
    <row r="687" s="21" customFormat="1"/>
    <row r="688" s="21" customFormat="1"/>
    <row r="689" s="21" customFormat="1"/>
    <row r="690" s="21" customFormat="1"/>
    <row r="691" s="21" customFormat="1"/>
    <row r="692" s="21" customFormat="1"/>
    <row r="693" s="21" customFormat="1"/>
    <row r="694" s="21" customFormat="1"/>
    <row r="695" s="21" customFormat="1"/>
    <row r="696" s="21" customFormat="1"/>
    <row r="697" s="21" customFormat="1"/>
    <row r="698" s="21" customFormat="1"/>
    <row r="699" s="21" customFormat="1"/>
    <row r="700" s="21" customFormat="1"/>
    <row r="701" s="21" customFormat="1"/>
    <row r="702" s="21" customFormat="1"/>
    <row r="703" s="21" customFormat="1"/>
    <row r="704" s="21" customFormat="1"/>
    <row r="705" s="21" customFormat="1"/>
    <row r="706" s="21" customFormat="1"/>
    <row r="707" s="21" customFormat="1"/>
    <row r="708" s="21" customFormat="1"/>
    <row r="709" s="21" customFormat="1"/>
    <row r="710" s="21" customFormat="1"/>
    <row r="711" s="21" customFormat="1"/>
    <row r="712" s="21" customFormat="1"/>
    <row r="713" s="21" customFormat="1"/>
    <row r="714" s="21" customFormat="1"/>
    <row r="715" s="21" customFormat="1"/>
    <row r="716" s="21" customFormat="1"/>
    <row r="717" s="21" customFormat="1"/>
    <row r="718" s="21" customFormat="1"/>
    <row r="719" s="21" customFormat="1"/>
    <row r="720" s="21" customFormat="1"/>
    <row r="721" s="21" customFormat="1"/>
    <row r="722" s="21" customFormat="1"/>
    <row r="723" s="21" customFormat="1"/>
    <row r="724" s="21" customFormat="1"/>
    <row r="725" s="21" customFormat="1"/>
    <row r="726" s="21" customFormat="1"/>
    <row r="727" s="21" customFormat="1"/>
    <row r="728" s="21" customFormat="1"/>
    <row r="729" s="21" customFormat="1"/>
    <row r="730" s="21" customFormat="1"/>
    <row r="731" s="21" customFormat="1"/>
    <row r="732" s="21" customFormat="1"/>
    <row r="733" s="21" customFormat="1"/>
    <row r="734" s="21" customFormat="1"/>
    <row r="735" s="21" customFormat="1"/>
    <row r="736" s="21" customFormat="1"/>
    <row r="737" s="21" customFormat="1"/>
    <row r="738" s="21" customFormat="1"/>
    <row r="739" s="21" customFormat="1"/>
    <row r="740" s="21" customFormat="1"/>
    <row r="741" s="21" customFormat="1"/>
    <row r="742" s="21" customFormat="1"/>
    <row r="743" s="21" customFormat="1"/>
    <row r="744" s="21" customFormat="1"/>
    <row r="745" s="21" customFormat="1"/>
    <row r="746" s="21" customFormat="1"/>
    <row r="747" s="21" customFormat="1"/>
    <row r="748" s="21" customFormat="1"/>
    <row r="749" s="21" customFormat="1"/>
    <row r="750" s="21" customFormat="1"/>
    <row r="751" s="21" customFormat="1"/>
    <row r="752" s="21" customFormat="1"/>
    <row r="753" s="21" customFormat="1"/>
    <row r="754" s="21" customFormat="1"/>
    <row r="755" s="21" customFormat="1"/>
    <row r="756" s="21" customFormat="1"/>
    <row r="757" s="21" customFormat="1"/>
    <row r="758" s="21" customFormat="1"/>
    <row r="759" s="21" customFormat="1"/>
    <row r="760" s="21" customFormat="1"/>
    <row r="761" s="21" customFormat="1"/>
    <row r="762" s="21" customFormat="1"/>
    <row r="763" s="21" customFormat="1"/>
    <row r="764" s="21" customFormat="1"/>
    <row r="765" s="21" customFormat="1"/>
    <row r="766" s="21" customFormat="1"/>
    <row r="767" s="21" customFormat="1"/>
    <row r="768" s="21" customFormat="1"/>
    <row r="769" s="21" customFormat="1"/>
    <row r="770" s="21" customFormat="1"/>
    <row r="771" s="21" customFormat="1"/>
    <row r="772" s="21" customFormat="1"/>
    <row r="773" s="21" customFormat="1"/>
    <row r="774" s="21" customFormat="1"/>
    <row r="775" s="21" customFormat="1"/>
    <row r="776" s="21" customFormat="1"/>
    <row r="777" s="21" customFormat="1"/>
    <row r="778" s="21" customFormat="1"/>
    <row r="779" s="21" customFormat="1"/>
    <row r="780" s="21" customFormat="1"/>
    <row r="781" s="21" customFormat="1"/>
    <row r="782" s="21" customFormat="1"/>
  </sheetData>
  <mergeCells count="3">
    <mergeCell ref="A1:K1"/>
    <mergeCell ref="A3:B3"/>
    <mergeCell ref="A4:B4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BN783"/>
  <sheetViews>
    <sheetView workbookViewId="0">
      <selection activeCell="H35" sqref="H35"/>
    </sheetView>
  </sheetViews>
  <sheetFormatPr defaultRowHeight="11.25"/>
  <cols>
    <col min="1" max="1" width="20.83203125" customWidth="1"/>
    <col min="2" max="2" width="25.1640625" customWidth="1"/>
    <col min="3" max="8" width="20.83203125" customWidth="1"/>
    <col min="10" max="66" width="9.33203125" style="21" customWidth="1"/>
  </cols>
  <sheetData>
    <row r="1" spans="1:11" s="21" customFormat="1"/>
    <row r="2" spans="1:11" s="21" customFormat="1" ht="22.5" customHeight="1">
      <c r="A2" s="301" t="s">
        <v>166</v>
      </c>
      <c r="B2" s="301"/>
      <c r="C2" s="301"/>
      <c r="D2" s="301"/>
      <c r="E2" s="301"/>
      <c r="F2" s="301"/>
      <c r="G2" s="301"/>
      <c r="H2" s="301"/>
      <c r="I2" s="67"/>
      <c r="J2" s="67"/>
      <c r="K2" s="67"/>
    </row>
    <row r="3" spans="1:11" s="21" customFormat="1" ht="18">
      <c r="A3" s="50"/>
      <c r="B3" s="50"/>
      <c r="C3" s="50"/>
      <c r="D3" s="50"/>
      <c r="E3" s="50"/>
      <c r="F3" s="50"/>
      <c r="G3" s="50"/>
      <c r="H3" s="50"/>
      <c r="I3" s="51"/>
      <c r="J3" s="51"/>
      <c r="K3" s="51"/>
    </row>
    <row r="4" spans="1:11" s="21" customFormat="1" ht="25.5" customHeight="1">
      <c r="A4" s="302" t="s">
        <v>11</v>
      </c>
      <c r="B4" s="302"/>
      <c r="C4" s="60" t="str">
        <f t="shared" ref="C4:H4" si="0">UPPER(C7)</f>
        <v/>
      </c>
      <c r="D4" s="60" t="str">
        <f t="shared" si="0"/>
        <v/>
      </c>
      <c r="E4" s="60" t="str">
        <f t="shared" si="0"/>
        <v/>
      </c>
      <c r="F4" s="60" t="str">
        <f t="shared" si="0"/>
        <v/>
      </c>
      <c r="G4" s="60" t="str">
        <f t="shared" si="0"/>
        <v/>
      </c>
      <c r="H4" s="60" t="str">
        <f t="shared" si="0"/>
        <v/>
      </c>
      <c r="I4" s="52"/>
      <c r="J4" s="52"/>
      <c r="K4" s="52"/>
    </row>
    <row r="5" spans="1:11" s="21" customFormat="1" ht="26.25" customHeight="1">
      <c r="A5" s="303">
        <v>1</v>
      </c>
      <c r="B5" s="303"/>
      <c r="C5" s="61">
        <v>2</v>
      </c>
      <c r="D5" s="61">
        <v>3</v>
      </c>
      <c r="E5" s="61">
        <v>4.3333333333333304</v>
      </c>
      <c r="F5" s="61">
        <v>5.0833333333333304</v>
      </c>
      <c r="G5" s="61">
        <v>6</v>
      </c>
      <c r="H5" s="61">
        <v>7</v>
      </c>
    </row>
    <row r="6" spans="1:11" s="21" customFormat="1" ht="12.75" hidden="1">
      <c r="A6" s="62"/>
      <c r="B6" s="63" t="s">
        <v>77</v>
      </c>
      <c r="C6" s="64" t="e">
        <f>#REF!</f>
        <v>#REF!</v>
      </c>
      <c r="D6" s="64" t="e">
        <f>#REF!</f>
        <v>#REF!</v>
      </c>
      <c r="E6" s="64" t="e">
        <f>#REF!</f>
        <v>#REF!</v>
      </c>
      <c r="F6" s="64" t="e">
        <f>#REF!</f>
        <v>#REF!</v>
      </c>
      <c r="G6" s="64" t="e">
        <f>#REF!</f>
        <v>#REF!</v>
      </c>
      <c r="H6" s="64" t="e">
        <f>#REF!</f>
        <v>#REF!</v>
      </c>
      <c r="I6" s="53"/>
      <c r="J6" s="53"/>
      <c r="K6" s="53"/>
    </row>
    <row r="7" spans="1:11" s="21" customFormat="1" hidden="1">
      <c r="A7" s="65" t="s">
        <v>65</v>
      </c>
      <c r="B7" s="66"/>
      <c r="C7" s="66"/>
      <c r="D7" s="66"/>
      <c r="E7" s="66"/>
      <c r="F7" s="66"/>
      <c r="G7" s="66"/>
      <c r="H7" s="66"/>
      <c r="I7" s="66"/>
      <c r="J7" s="53"/>
      <c r="K7" s="53"/>
    </row>
    <row r="8" spans="1:11" s="21" customFormat="1" ht="12.75" hidden="1">
      <c r="A8" s="56"/>
      <c r="B8" s="57"/>
      <c r="C8" s="58"/>
      <c r="D8" s="59"/>
      <c r="E8" s="59"/>
      <c r="F8" s="58"/>
      <c r="G8" s="58"/>
      <c r="H8" s="58"/>
      <c r="I8" s="56"/>
      <c r="J8" s="56"/>
      <c r="K8" s="56"/>
    </row>
    <row r="9" spans="1:11" s="21" customFormat="1" ht="12.75">
      <c r="A9" s="56"/>
      <c r="B9" s="57"/>
      <c r="C9" s="58"/>
      <c r="D9" s="59"/>
      <c r="E9" s="59"/>
      <c r="F9" s="58"/>
      <c r="G9" s="58"/>
      <c r="H9" s="58"/>
      <c r="I9" s="56"/>
      <c r="J9" s="56"/>
      <c r="K9" s="56"/>
    </row>
    <row r="10" spans="1:11" s="21" customFormat="1" ht="12.75">
      <c r="A10" s="56"/>
      <c r="B10" s="57"/>
      <c r="C10" s="58"/>
      <c r="D10" s="59"/>
      <c r="E10" s="59"/>
      <c r="F10" s="58"/>
      <c r="G10" s="58"/>
      <c r="H10" s="58"/>
      <c r="I10" s="56"/>
      <c r="J10" s="56"/>
      <c r="K10" s="56"/>
    </row>
    <row r="11" spans="1:11" s="21" customFormat="1" ht="12.75">
      <c r="A11" s="56"/>
      <c r="B11" s="57"/>
      <c r="C11" s="58"/>
      <c r="D11" s="59"/>
      <c r="E11" s="59"/>
      <c r="F11" s="58"/>
      <c r="G11" s="58"/>
      <c r="H11" s="58"/>
      <c r="I11" s="56"/>
      <c r="J11" s="56"/>
      <c r="K11" s="56"/>
    </row>
    <row r="12" spans="1:11" s="21" customFormat="1" ht="12.75">
      <c r="A12" s="56"/>
      <c r="B12" s="57"/>
      <c r="C12" s="58"/>
      <c r="D12" s="59"/>
      <c r="E12" s="59"/>
      <c r="F12" s="58"/>
      <c r="G12" s="58"/>
      <c r="H12" s="58"/>
      <c r="I12" s="56"/>
      <c r="J12" s="56"/>
      <c r="K12" s="56"/>
    </row>
    <row r="13" spans="1:11" s="21" customFormat="1" ht="12.75">
      <c r="A13" s="56"/>
      <c r="B13" s="57"/>
      <c r="C13" s="58"/>
      <c r="D13" s="59"/>
      <c r="E13" s="59"/>
      <c r="F13" s="58"/>
      <c r="G13" s="58"/>
      <c r="H13" s="58"/>
      <c r="I13" s="56"/>
      <c r="J13" s="56"/>
      <c r="K13" s="56"/>
    </row>
    <row r="14" spans="1:11" s="21" customFormat="1" ht="12.75">
      <c r="A14" s="56"/>
      <c r="B14" s="57"/>
      <c r="C14" s="58"/>
      <c r="D14" s="59"/>
      <c r="E14" s="59"/>
      <c r="F14" s="58"/>
      <c r="G14" s="58"/>
      <c r="H14" s="58"/>
      <c r="I14" s="56"/>
      <c r="J14" s="56"/>
      <c r="K14" s="56"/>
    </row>
    <row r="15" spans="1:11" s="21" customFormat="1" ht="12.75">
      <c r="A15" s="56"/>
      <c r="B15" s="57"/>
      <c r="C15" s="58"/>
      <c r="D15" s="59"/>
      <c r="E15" s="59"/>
      <c r="F15" s="58"/>
      <c r="G15" s="58"/>
      <c r="H15" s="58"/>
      <c r="I15" s="56"/>
      <c r="J15" s="56"/>
      <c r="K15" s="56"/>
    </row>
    <row r="16" spans="1:11" s="21" customFormat="1" ht="12.75">
      <c r="A16" s="56"/>
      <c r="B16" s="57"/>
      <c r="C16" s="58"/>
      <c r="D16" s="59"/>
      <c r="E16" s="59"/>
      <c r="F16" s="58"/>
      <c r="G16" s="58"/>
      <c r="H16" s="58"/>
      <c r="I16" s="56"/>
      <c r="J16" s="56"/>
      <c r="K16" s="56"/>
    </row>
    <row r="17" spans="1:11" s="21" customFormat="1" ht="12.75">
      <c r="A17" s="56"/>
      <c r="B17" s="57"/>
      <c r="C17" s="58"/>
      <c r="D17" s="59"/>
      <c r="E17" s="59"/>
      <c r="F17" s="58"/>
      <c r="G17" s="58"/>
      <c r="H17" s="58"/>
      <c r="I17" s="56"/>
      <c r="J17" s="56"/>
      <c r="K17" s="56"/>
    </row>
    <row r="18" spans="1:11" s="21" customFormat="1" ht="12.75">
      <c r="A18" s="56"/>
      <c r="B18" s="57"/>
      <c r="C18" s="58"/>
      <c r="D18" s="59"/>
      <c r="E18" s="59"/>
      <c r="F18" s="58"/>
      <c r="G18" s="58"/>
      <c r="H18" s="58"/>
      <c r="I18" s="56"/>
      <c r="J18" s="56"/>
      <c r="K18" s="56"/>
    </row>
    <row r="19" spans="1:11" s="21" customFormat="1"/>
    <row r="20" spans="1:11" s="21" customFormat="1"/>
    <row r="21" spans="1:11" s="21" customFormat="1"/>
    <row r="22" spans="1:11" s="21" customFormat="1"/>
    <row r="23" spans="1:11" s="21" customFormat="1"/>
    <row r="24" spans="1:11" s="21" customFormat="1"/>
    <row r="25" spans="1:11" s="21" customFormat="1"/>
    <row r="26" spans="1:11" s="21" customFormat="1"/>
    <row r="27" spans="1:11" s="21" customFormat="1"/>
    <row r="28" spans="1:11" s="21" customFormat="1"/>
    <row r="29" spans="1:11" s="21" customFormat="1"/>
    <row r="30" spans="1:11" s="21" customFormat="1"/>
    <row r="31" spans="1:11" s="21" customFormat="1"/>
    <row r="32" spans="1:11" s="21" customFormat="1"/>
    <row r="33" s="21" customFormat="1"/>
    <row r="34" s="21" customFormat="1"/>
    <row r="35" s="21" customFormat="1"/>
    <row r="36" s="21" customFormat="1"/>
    <row r="37" s="21" customFormat="1"/>
    <row r="38" s="21" customFormat="1"/>
    <row r="39" s="21" customFormat="1"/>
    <row r="40" s="21" customFormat="1"/>
    <row r="41" s="21" customFormat="1"/>
    <row r="42" s="21" customFormat="1"/>
    <row r="43" s="21" customFormat="1"/>
    <row r="44" s="21" customFormat="1"/>
    <row r="45" s="21" customFormat="1"/>
    <row r="46" s="21" customFormat="1"/>
    <row r="47" s="21" customFormat="1"/>
    <row r="48" s="21" customFormat="1"/>
    <row r="49" s="21" customFormat="1"/>
    <row r="50" s="21" customFormat="1"/>
    <row r="51" s="21" customFormat="1"/>
    <row r="52" s="21" customFormat="1"/>
    <row r="53" s="21" customFormat="1"/>
    <row r="54" s="21" customFormat="1"/>
    <row r="55" s="21" customFormat="1"/>
    <row r="56" s="21" customFormat="1"/>
    <row r="57" s="21" customFormat="1"/>
    <row r="58" s="21" customFormat="1"/>
    <row r="59" s="21" customFormat="1"/>
    <row r="60" s="21" customFormat="1"/>
    <row r="61" s="21" customFormat="1"/>
    <row r="62" s="21" customFormat="1"/>
    <row r="63" s="21" customFormat="1"/>
    <row r="64" s="21" customFormat="1"/>
    <row r="65" s="21" customFormat="1"/>
    <row r="66" s="21" customFormat="1"/>
    <row r="67" s="21" customFormat="1"/>
    <row r="68" s="21" customFormat="1"/>
    <row r="69" s="21" customFormat="1"/>
    <row r="70" s="21" customFormat="1"/>
    <row r="71" s="21" customFormat="1"/>
    <row r="72" s="21" customFormat="1"/>
    <row r="73" s="21" customFormat="1"/>
    <row r="74" s="21" customFormat="1"/>
    <row r="75" s="21" customFormat="1"/>
    <row r="76" s="21" customFormat="1"/>
    <row r="77" s="21" customFormat="1"/>
    <row r="78" s="21" customFormat="1"/>
    <row r="79" s="21" customFormat="1"/>
    <row r="80" s="21" customFormat="1"/>
    <row r="81" s="21" customFormat="1"/>
    <row r="82" s="21" customFormat="1"/>
    <row r="83" s="21" customFormat="1"/>
    <row r="84" s="21" customFormat="1"/>
    <row r="85" s="21" customFormat="1"/>
    <row r="86" s="21" customFormat="1"/>
    <row r="87" s="21" customFormat="1"/>
    <row r="88" s="21" customFormat="1"/>
    <row r="89" s="21" customFormat="1"/>
    <row r="90" s="21" customFormat="1"/>
    <row r="91" s="21" customFormat="1"/>
    <row r="92" s="21" customFormat="1"/>
    <row r="93" s="21" customFormat="1"/>
    <row r="94" s="21" customFormat="1"/>
    <row r="95" s="21" customFormat="1"/>
    <row r="96" s="21" customFormat="1"/>
    <row r="97" s="21" customFormat="1"/>
    <row r="98" s="21" customFormat="1"/>
    <row r="99" s="21" customFormat="1"/>
    <row r="100" s="21" customFormat="1"/>
    <row r="101" s="21" customFormat="1"/>
    <row r="102" s="21" customFormat="1"/>
    <row r="103" s="21" customFormat="1"/>
    <row r="104" s="21" customFormat="1"/>
    <row r="105" s="21" customFormat="1"/>
    <row r="106" s="21" customFormat="1"/>
    <row r="107" s="21" customFormat="1"/>
    <row r="108" s="21" customFormat="1"/>
    <row r="109" s="21" customFormat="1"/>
    <row r="110" s="21" customFormat="1"/>
    <row r="111" s="21" customFormat="1"/>
    <row r="112" s="21" customFormat="1"/>
    <row r="113" s="21" customFormat="1"/>
    <row r="114" s="21" customFormat="1"/>
    <row r="115" s="21" customFormat="1"/>
    <row r="116" s="21" customFormat="1"/>
    <row r="117" s="21" customFormat="1"/>
    <row r="118" s="21" customFormat="1"/>
    <row r="119" s="21" customFormat="1"/>
    <row r="120" s="21" customFormat="1"/>
    <row r="121" s="21" customFormat="1"/>
    <row r="122" s="21" customFormat="1"/>
    <row r="123" s="21" customFormat="1"/>
    <row r="124" s="21" customFormat="1"/>
    <row r="125" s="21" customFormat="1"/>
    <row r="126" s="21" customFormat="1"/>
    <row r="127" s="21" customFormat="1"/>
    <row r="128" s="21" customFormat="1"/>
    <row r="129" s="21" customFormat="1"/>
    <row r="130" s="21" customFormat="1"/>
    <row r="131" s="21" customFormat="1"/>
    <row r="132" s="21" customFormat="1"/>
    <row r="133" s="21" customFormat="1"/>
    <row r="134" s="21" customFormat="1"/>
    <row r="135" s="21" customFormat="1"/>
    <row r="136" s="21" customFormat="1"/>
    <row r="137" s="21" customFormat="1"/>
    <row r="138" s="21" customFormat="1"/>
    <row r="139" s="21" customFormat="1"/>
    <row r="140" s="21" customFormat="1"/>
    <row r="141" s="21" customFormat="1"/>
    <row r="142" s="21" customFormat="1"/>
    <row r="143" s="21" customFormat="1"/>
    <row r="144" s="21" customFormat="1"/>
    <row r="145" s="21" customFormat="1"/>
    <row r="146" s="21" customFormat="1"/>
    <row r="147" s="21" customFormat="1"/>
    <row r="148" s="21" customFormat="1"/>
    <row r="149" s="21" customFormat="1"/>
    <row r="150" s="21" customFormat="1"/>
    <row r="151" s="21" customFormat="1"/>
    <row r="152" s="21" customFormat="1"/>
    <row r="153" s="21" customFormat="1"/>
    <row r="154" s="21" customFormat="1"/>
    <row r="155" s="21" customFormat="1"/>
    <row r="156" s="21" customFormat="1"/>
    <row r="157" s="21" customFormat="1"/>
    <row r="158" s="21" customFormat="1"/>
    <row r="159" s="21" customFormat="1"/>
    <row r="160" s="21" customFormat="1"/>
    <row r="161" s="21" customFormat="1"/>
    <row r="162" s="21" customFormat="1"/>
    <row r="163" s="21" customFormat="1"/>
    <row r="164" s="21" customFormat="1"/>
    <row r="165" s="21" customFormat="1"/>
    <row r="166" s="21" customFormat="1"/>
    <row r="167" s="21" customFormat="1"/>
    <row r="168" s="21" customFormat="1"/>
    <row r="169" s="21" customFormat="1"/>
    <row r="170" s="21" customFormat="1"/>
    <row r="171" s="21" customFormat="1"/>
    <row r="172" s="21" customFormat="1"/>
    <row r="173" s="21" customFormat="1"/>
    <row r="174" s="21" customFormat="1"/>
    <row r="175" s="21" customFormat="1"/>
    <row r="176" s="21" customFormat="1"/>
    <row r="177" s="21" customFormat="1"/>
    <row r="178" s="21" customFormat="1"/>
    <row r="179" s="21" customFormat="1"/>
    <row r="180" s="21" customFormat="1"/>
    <row r="181" s="21" customFormat="1"/>
    <row r="182" s="21" customFormat="1"/>
    <row r="183" s="21" customFormat="1"/>
    <row r="184" s="21" customFormat="1"/>
    <row r="185" s="21" customFormat="1"/>
    <row r="186" s="21" customFormat="1"/>
    <row r="187" s="21" customFormat="1"/>
    <row r="188" s="21" customFormat="1"/>
    <row r="189" s="21" customFormat="1"/>
    <row r="190" s="21" customFormat="1"/>
    <row r="191" s="21" customFormat="1"/>
    <row r="192" s="21" customFormat="1"/>
    <row r="193" s="21" customFormat="1"/>
    <row r="194" s="21" customFormat="1"/>
    <row r="195" s="21" customFormat="1"/>
    <row r="196" s="21" customFormat="1"/>
    <row r="197" s="21" customFormat="1"/>
    <row r="198" s="21" customFormat="1"/>
    <row r="199" s="21" customFormat="1"/>
    <row r="200" s="21" customFormat="1"/>
    <row r="201" s="21" customFormat="1"/>
    <row r="202" s="21" customFormat="1"/>
    <row r="203" s="21" customFormat="1"/>
    <row r="204" s="21" customFormat="1"/>
    <row r="205" s="21" customFormat="1"/>
    <row r="206" s="21" customFormat="1"/>
    <row r="207" s="21" customFormat="1"/>
    <row r="208" s="21" customFormat="1"/>
    <row r="209" s="21" customFormat="1"/>
    <row r="210" s="21" customFormat="1"/>
    <row r="211" s="21" customFormat="1"/>
    <row r="212" s="21" customFormat="1"/>
    <row r="213" s="21" customFormat="1"/>
    <row r="214" s="21" customFormat="1"/>
    <row r="215" s="21" customFormat="1"/>
    <row r="216" s="21" customFormat="1"/>
    <row r="217" s="21" customFormat="1"/>
    <row r="218" s="21" customFormat="1"/>
    <row r="219" s="21" customFormat="1"/>
    <row r="220" s="21" customFormat="1"/>
    <row r="221" s="21" customFormat="1"/>
    <row r="222" s="21" customFormat="1"/>
    <row r="223" s="21" customFormat="1"/>
    <row r="224" s="21" customFormat="1"/>
    <row r="225" s="21" customFormat="1"/>
    <row r="226" s="21" customFormat="1"/>
    <row r="227" s="21" customFormat="1"/>
    <row r="228" s="21" customFormat="1"/>
    <row r="229" s="21" customFormat="1"/>
    <row r="230" s="21" customFormat="1"/>
    <row r="231" s="21" customFormat="1"/>
    <row r="232" s="21" customFormat="1"/>
    <row r="233" s="21" customFormat="1"/>
    <row r="234" s="21" customFormat="1"/>
    <row r="235" s="21" customFormat="1"/>
    <row r="236" s="21" customFormat="1"/>
    <row r="237" s="21" customFormat="1"/>
    <row r="238" s="21" customFormat="1"/>
    <row r="239" s="21" customFormat="1"/>
    <row r="240" s="21" customFormat="1"/>
    <row r="241" s="21" customFormat="1"/>
    <row r="242" s="21" customFormat="1"/>
    <row r="243" s="21" customFormat="1"/>
    <row r="244" s="21" customFormat="1"/>
    <row r="245" s="21" customFormat="1"/>
    <row r="246" s="21" customFormat="1"/>
    <row r="247" s="21" customFormat="1"/>
    <row r="248" s="21" customFormat="1"/>
    <row r="249" s="21" customFormat="1"/>
    <row r="250" s="21" customFormat="1"/>
    <row r="251" s="21" customFormat="1"/>
    <row r="252" s="21" customFormat="1"/>
    <row r="253" s="21" customFormat="1"/>
    <row r="254" s="21" customFormat="1"/>
    <row r="255" s="21" customFormat="1"/>
    <row r="256" s="21" customFormat="1"/>
    <row r="257" s="21" customFormat="1"/>
    <row r="258" s="21" customFormat="1"/>
    <row r="259" s="21" customFormat="1"/>
    <row r="260" s="21" customFormat="1"/>
    <row r="261" s="21" customFormat="1"/>
    <row r="262" s="21" customFormat="1"/>
    <row r="263" s="21" customFormat="1"/>
    <row r="264" s="21" customFormat="1"/>
    <row r="265" s="21" customFormat="1"/>
    <row r="266" s="21" customFormat="1"/>
    <row r="267" s="21" customFormat="1"/>
    <row r="268" s="21" customFormat="1"/>
    <row r="269" s="21" customFormat="1"/>
    <row r="270" s="21" customFormat="1"/>
    <row r="271" s="21" customFormat="1"/>
    <row r="272" s="21" customFormat="1"/>
    <row r="273" s="21" customFormat="1"/>
    <row r="274" s="21" customFormat="1"/>
    <row r="275" s="21" customFormat="1"/>
    <row r="276" s="21" customFormat="1"/>
    <row r="277" s="21" customFormat="1"/>
    <row r="278" s="21" customFormat="1"/>
    <row r="279" s="21" customFormat="1"/>
    <row r="280" s="21" customFormat="1"/>
    <row r="281" s="21" customFormat="1"/>
    <row r="282" s="21" customFormat="1"/>
    <row r="283" s="21" customFormat="1"/>
    <row r="284" s="21" customFormat="1"/>
    <row r="285" s="21" customFormat="1"/>
    <row r="286" s="21" customFormat="1"/>
    <row r="287" s="21" customFormat="1"/>
    <row r="288" s="21" customFormat="1"/>
    <row r="289" s="21" customFormat="1"/>
    <row r="290" s="21" customFormat="1"/>
    <row r="291" s="21" customFormat="1"/>
    <row r="292" s="21" customFormat="1"/>
    <row r="293" s="21" customFormat="1"/>
    <row r="294" s="21" customFormat="1"/>
    <row r="295" s="21" customFormat="1"/>
    <row r="296" s="21" customFormat="1"/>
    <row r="297" s="21" customFormat="1"/>
    <row r="298" s="21" customFormat="1"/>
    <row r="299" s="21" customFormat="1"/>
    <row r="300" s="21" customFormat="1"/>
    <row r="301" s="21" customFormat="1"/>
    <row r="302" s="21" customFormat="1"/>
    <row r="303" s="21" customFormat="1"/>
    <row r="304" s="21" customFormat="1"/>
    <row r="305" s="21" customFormat="1"/>
    <row r="306" s="21" customFormat="1"/>
    <row r="307" s="21" customFormat="1"/>
    <row r="308" s="21" customFormat="1"/>
    <row r="309" s="21" customFormat="1"/>
    <row r="310" s="21" customFormat="1"/>
    <row r="311" s="21" customFormat="1"/>
    <row r="312" s="21" customFormat="1"/>
    <row r="313" s="21" customFormat="1"/>
    <row r="314" s="21" customFormat="1"/>
    <row r="315" s="21" customFormat="1"/>
    <row r="316" s="21" customFormat="1"/>
    <row r="317" s="21" customFormat="1"/>
    <row r="318" s="21" customFormat="1"/>
    <row r="319" s="21" customFormat="1"/>
    <row r="320" s="21" customFormat="1"/>
    <row r="321" s="21" customFormat="1"/>
    <row r="322" s="21" customFormat="1"/>
    <row r="323" s="21" customFormat="1"/>
    <row r="324" s="21" customFormat="1"/>
    <row r="325" s="21" customFormat="1"/>
    <row r="326" s="21" customFormat="1"/>
    <row r="327" s="21" customFormat="1"/>
    <row r="328" s="21" customFormat="1"/>
    <row r="329" s="21" customFormat="1"/>
    <row r="330" s="21" customFormat="1"/>
    <row r="331" s="21" customFormat="1"/>
    <row r="332" s="21" customFormat="1"/>
    <row r="333" s="21" customFormat="1"/>
    <row r="334" s="21" customFormat="1"/>
    <row r="335" s="21" customFormat="1"/>
    <row r="336" s="21" customFormat="1"/>
    <row r="337" s="21" customFormat="1"/>
    <row r="338" s="21" customFormat="1"/>
    <row r="339" s="21" customFormat="1"/>
    <row r="340" s="21" customFormat="1"/>
    <row r="341" s="21" customFormat="1"/>
    <row r="342" s="21" customFormat="1"/>
    <row r="343" s="21" customFormat="1"/>
    <row r="344" s="21" customFormat="1"/>
    <row r="345" s="21" customFormat="1"/>
    <row r="346" s="21" customFormat="1"/>
    <row r="347" s="21" customFormat="1"/>
    <row r="348" s="21" customFormat="1"/>
    <row r="349" s="21" customFormat="1"/>
    <row r="350" s="21" customFormat="1"/>
    <row r="351" s="21" customFormat="1"/>
    <row r="352" s="21" customFormat="1"/>
    <row r="353" s="21" customFormat="1"/>
    <row r="354" s="21" customFormat="1"/>
    <row r="355" s="21" customFormat="1"/>
    <row r="356" s="21" customFormat="1"/>
    <row r="357" s="21" customFormat="1"/>
    <row r="358" s="21" customFormat="1"/>
    <row r="359" s="21" customFormat="1"/>
    <row r="360" s="21" customFormat="1"/>
    <row r="361" s="21" customFormat="1"/>
    <row r="362" s="21" customFormat="1"/>
    <row r="363" s="21" customFormat="1"/>
    <row r="364" s="21" customFormat="1"/>
    <row r="365" s="21" customFormat="1"/>
    <row r="366" s="21" customFormat="1"/>
    <row r="367" s="21" customFormat="1"/>
    <row r="368" s="21" customFormat="1"/>
    <row r="369" s="21" customFormat="1"/>
    <row r="370" s="21" customFormat="1"/>
    <row r="371" s="21" customFormat="1"/>
    <row r="372" s="21" customFormat="1"/>
    <row r="373" s="21" customFormat="1"/>
    <row r="374" s="21" customFormat="1"/>
    <row r="375" s="21" customFormat="1"/>
    <row r="376" s="21" customFormat="1"/>
    <row r="377" s="21" customFormat="1"/>
    <row r="378" s="21" customFormat="1"/>
    <row r="379" s="21" customFormat="1"/>
    <row r="380" s="21" customFormat="1"/>
    <row r="381" s="21" customFormat="1"/>
    <row r="382" s="21" customFormat="1"/>
    <row r="383" s="21" customFormat="1"/>
    <row r="384" s="21" customFormat="1"/>
    <row r="385" s="21" customFormat="1"/>
    <row r="386" s="21" customFormat="1"/>
    <row r="387" s="21" customFormat="1"/>
    <row r="388" s="21" customFormat="1"/>
    <row r="389" s="21" customFormat="1"/>
    <row r="390" s="21" customFormat="1"/>
    <row r="391" s="21" customFormat="1"/>
    <row r="392" s="21" customFormat="1"/>
    <row r="393" s="21" customFormat="1"/>
    <row r="394" s="21" customFormat="1"/>
    <row r="395" s="21" customFormat="1"/>
    <row r="396" s="21" customFormat="1"/>
    <row r="397" s="21" customFormat="1"/>
    <row r="398" s="21" customFormat="1"/>
    <row r="399" s="21" customFormat="1"/>
    <row r="400" s="21" customFormat="1"/>
    <row r="401" s="21" customFormat="1"/>
    <row r="402" s="21" customFormat="1"/>
    <row r="403" s="21" customFormat="1"/>
    <row r="404" s="21" customFormat="1"/>
    <row r="405" s="21" customFormat="1"/>
    <row r="406" s="21" customFormat="1"/>
    <row r="407" s="21" customFormat="1"/>
    <row r="408" s="21" customFormat="1"/>
    <row r="409" s="21" customFormat="1"/>
    <row r="410" s="21" customFormat="1"/>
    <row r="411" s="21" customFormat="1"/>
    <row r="412" s="21" customFormat="1"/>
    <row r="413" s="21" customFormat="1"/>
    <row r="414" s="21" customFormat="1"/>
    <row r="415" s="21" customFormat="1"/>
    <row r="416" s="21" customFormat="1"/>
    <row r="417" s="21" customFormat="1"/>
    <row r="418" s="21" customFormat="1"/>
    <row r="419" s="21" customFormat="1"/>
    <row r="420" s="21" customFormat="1"/>
    <row r="421" s="21" customFormat="1"/>
    <row r="422" s="21" customFormat="1"/>
    <row r="423" s="21" customFormat="1"/>
    <row r="424" s="21" customFormat="1"/>
    <row r="425" s="21" customFormat="1"/>
    <row r="426" s="21" customFormat="1"/>
    <row r="427" s="21" customFormat="1"/>
    <row r="428" s="21" customFormat="1"/>
    <row r="429" s="21" customFormat="1"/>
    <row r="430" s="21" customFormat="1"/>
    <row r="431" s="21" customFormat="1"/>
    <row r="432" s="21" customFormat="1"/>
    <row r="433" s="21" customFormat="1"/>
    <row r="434" s="21" customFormat="1"/>
    <row r="435" s="21" customFormat="1"/>
    <row r="436" s="21" customFormat="1"/>
    <row r="437" s="21" customFormat="1"/>
    <row r="438" s="21" customFormat="1"/>
    <row r="439" s="21" customFormat="1"/>
    <row r="440" s="21" customFormat="1"/>
    <row r="441" s="21" customFormat="1"/>
    <row r="442" s="21" customFormat="1"/>
    <row r="443" s="21" customFormat="1"/>
    <row r="444" s="21" customFormat="1"/>
    <row r="445" s="21" customFormat="1"/>
    <row r="446" s="21" customFormat="1"/>
    <row r="447" s="21" customFormat="1"/>
    <row r="448" s="21" customFormat="1"/>
    <row r="449" s="21" customFormat="1"/>
    <row r="450" s="21" customFormat="1"/>
    <row r="451" s="21" customFormat="1"/>
    <row r="452" s="21" customFormat="1"/>
    <row r="453" s="21" customFormat="1"/>
    <row r="454" s="21" customFormat="1"/>
    <row r="455" s="21" customFormat="1"/>
    <row r="456" s="21" customFormat="1"/>
    <row r="457" s="21" customFormat="1"/>
    <row r="458" s="21" customFormat="1"/>
    <row r="459" s="21" customFormat="1"/>
    <row r="460" s="21" customFormat="1"/>
    <row r="461" s="21" customFormat="1"/>
    <row r="462" s="21" customFormat="1"/>
    <row r="463" s="21" customFormat="1"/>
    <row r="464" s="21" customFormat="1"/>
    <row r="465" s="21" customFormat="1"/>
    <row r="466" s="21" customFormat="1"/>
    <row r="467" s="21" customFormat="1"/>
    <row r="468" s="21" customFormat="1"/>
    <row r="469" s="21" customFormat="1"/>
    <row r="470" s="21" customFormat="1"/>
    <row r="471" s="21" customFormat="1"/>
    <row r="472" s="21" customFormat="1"/>
    <row r="473" s="21" customFormat="1"/>
    <row r="474" s="21" customFormat="1"/>
    <row r="475" s="21" customFormat="1"/>
    <row r="476" s="21" customFormat="1"/>
    <row r="477" s="21" customFormat="1"/>
    <row r="478" s="21" customFormat="1"/>
    <row r="479" s="21" customFormat="1"/>
    <row r="480" s="21" customFormat="1"/>
    <row r="481" s="21" customFormat="1"/>
    <row r="482" s="21" customFormat="1"/>
    <row r="483" s="21" customFormat="1"/>
    <row r="484" s="21" customFormat="1"/>
    <row r="485" s="21" customFormat="1"/>
    <row r="486" s="21" customFormat="1"/>
    <row r="487" s="21" customFormat="1"/>
    <row r="488" s="21" customFormat="1"/>
    <row r="489" s="21" customFormat="1"/>
    <row r="490" s="21" customFormat="1"/>
    <row r="491" s="21" customFormat="1"/>
    <row r="492" s="21" customFormat="1"/>
    <row r="493" s="21" customFormat="1"/>
    <row r="494" s="21" customFormat="1"/>
    <row r="495" s="21" customFormat="1"/>
    <row r="496" s="21" customFormat="1"/>
    <row r="497" s="21" customFormat="1"/>
    <row r="498" s="21" customFormat="1"/>
    <row r="499" s="21" customFormat="1"/>
    <row r="500" s="21" customFormat="1"/>
    <row r="501" s="21" customFormat="1"/>
    <row r="502" s="21" customFormat="1"/>
    <row r="503" s="21" customFormat="1"/>
    <row r="504" s="21" customFormat="1"/>
    <row r="505" s="21" customFormat="1"/>
    <row r="506" s="21" customFormat="1"/>
    <row r="507" s="21" customFormat="1"/>
    <row r="508" s="21" customFormat="1"/>
    <row r="509" s="21" customFormat="1"/>
    <row r="510" s="21" customFormat="1"/>
    <row r="511" s="21" customFormat="1"/>
    <row r="512" s="21" customFormat="1"/>
    <row r="513" s="21" customFormat="1"/>
    <row r="514" s="21" customFormat="1"/>
    <row r="515" s="21" customFormat="1"/>
    <row r="516" s="21" customFormat="1"/>
    <row r="517" s="21" customFormat="1"/>
    <row r="518" s="21" customFormat="1"/>
    <row r="519" s="21" customFormat="1"/>
    <row r="520" s="21" customFormat="1"/>
    <row r="521" s="21" customFormat="1"/>
    <row r="522" s="21" customFormat="1"/>
    <row r="523" s="21" customFormat="1"/>
    <row r="524" s="21" customFormat="1"/>
    <row r="525" s="21" customFormat="1"/>
    <row r="526" s="21" customFormat="1"/>
    <row r="527" s="21" customFormat="1"/>
    <row r="528" s="21" customFormat="1"/>
    <row r="529" s="21" customFormat="1"/>
    <row r="530" s="21" customFormat="1"/>
    <row r="531" s="21" customFormat="1"/>
    <row r="532" s="21" customFormat="1"/>
    <row r="533" s="21" customFormat="1"/>
    <row r="534" s="21" customFormat="1"/>
    <row r="535" s="21" customFormat="1"/>
    <row r="536" s="21" customFormat="1"/>
    <row r="537" s="21" customFormat="1"/>
    <row r="538" s="21" customFormat="1"/>
    <row r="539" s="21" customFormat="1"/>
    <row r="540" s="21" customFormat="1"/>
    <row r="541" s="21" customFormat="1"/>
    <row r="542" s="21" customFormat="1"/>
    <row r="543" s="21" customFormat="1"/>
    <row r="544" s="21" customFormat="1"/>
    <row r="545" s="21" customFormat="1"/>
    <row r="546" s="21" customFormat="1"/>
    <row r="547" s="21" customFormat="1"/>
    <row r="548" s="21" customFormat="1"/>
    <row r="549" s="21" customFormat="1"/>
    <row r="550" s="21" customFormat="1"/>
    <row r="551" s="21" customFormat="1"/>
    <row r="552" s="21" customFormat="1"/>
    <row r="553" s="21" customFormat="1"/>
    <row r="554" s="21" customFormat="1"/>
    <row r="555" s="21" customFormat="1"/>
    <row r="556" s="21" customFormat="1"/>
    <row r="557" s="21" customFormat="1"/>
    <row r="558" s="21" customFormat="1"/>
    <row r="559" s="21" customFormat="1"/>
    <row r="560" s="21" customFormat="1"/>
    <row r="561" s="21" customFormat="1"/>
    <row r="562" s="21" customFormat="1"/>
    <row r="563" s="21" customFormat="1"/>
    <row r="564" s="21" customFormat="1"/>
    <row r="565" s="21" customFormat="1"/>
    <row r="566" s="21" customFormat="1"/>
    <row r="567" s="21" customFormat="1"/>
    <row r="568" s="21" customFormat="1"/>
    <row r="569" s="21" customFormat="1"/>
    <row r="570" s="21" customFormat="1"/>
    <row r="571" s="21" customFormat="1"/>
    <row r="572" s="21" customFormat="1"/>
    <row r="573" s="21" customFormat="1"/>
    <row r="574" s="21" customFormat="1"/>
    <row r="575" s="21" customFormat="1"/>
    <row r="576" s="21" customFormat="1"/>
    <row r="577" s="21" customFormat="1"/>
    <row r="578" s="21" customFormat="1"/>
    <row r="579" s="21" customFormat="1"/>
    <row r="580" s="21" customFormat="1"/>
    <row r="581" s="21" customFormat="1"/>
    <row r="582" s="21" customFormat="1"/>
    <row r="583" s="21" customFormat="1"/>
    <row r="584" s="21" customFormat="1"/>
    <row r="585" s="21" customFormat="1"/>
    <row r="586" s="21" customFormat="1"/>
    <row r="587" s="21" customFormat="1"/>
    <row r="588" s="21" customFormat="1"/>
    <row r="589" s="21" customFormat="1"/>
    <row r="590" s="21" customFormat="1"/>
    <row r="591" s="21" customFormat="1"/>
    <row r="592" s="21" customFormat="1"/>
    <row r="593" s="21" customFormat="1"/>
    <row r="594" s="21" customFormat="1"/>
    <row r="595" s="21" customFormat="1"/>
    <row r="596" s="21" customFormat="1"/>
    <row r="597" s="21" customFormat="1"/>
    <row r="598" s="21" customFormat="1"/>
    <row r="599" s="21" customFormat="1"/>
    <row r="600" s="21" customFormat="1"/>
    <row r="601" s="21" customFormat="1"/>
    <row r="602" s="21" customFormat="1"/>
    <row r="603" s="21" customFormat="1"/>
    <row r="604" s="21" customFormat="1"/>
    <row r="605" s="21" customFormat="1"/>
    <row r="606" s="21" customFormat="1"/>
    <row r="607" s="21" customFormat="1"/>
    <row r="608" s="21" customFormat="1"/>
    <row r="609" s="21" customFormat="1"/>
    <row r="610" s="21" customFormat="1"/>
    <row r="611" s="21" customFormat="1"/>
    <row r="612" s="21" customFormat="1"/>
    <row r="613" s="21" customFormat="1"/>
    <row r="614" s="21" customFormat="1"/>
    <row r="615" s="21" customFormat="1"/>
    <row r="616" s="21" customFormat="1"/>
    <row r="617" s="21" customFormat="1"/>
    <row r="618" s="21" customFormat="1"/>
    <row r="619" s="21" customFormat="1"/>
    <row r="620" s="21" customFormat="1"/>
    <row r="621" s="21" customFormat="1"/>
    <row r="622" s="21" customFormat="1"/>
    <row r="623" s="21" customFormat="1"/>
    <row r="624" s="21" customFormat="1"/>
    <row r="625" s="21" customFormat="1"/>
    <row r="626" s="21" customFormat="1"/>
    <row r="627" s="21" customFormat="1"/>
    <row r="628" s="21" customFormat="1"/>
    <row r="629" s="21" customFormat="1"/>
    <row r="630" s="21" customFormat="1"/>
    <row r="631" s="21" customFormat="1"/>
    <row r="632" s="21" customFormat="1"/>
    <row r="633" s="21" customFormat="1"/>
    <row r="634" s="21" customFormat="1"/>
    <row r="635" s="21" customFormat="1"/>
    <row r="636" s="21" customFormat="1"/>
    <row r="637" s="21" customFormat="1"/>
    <row r="638" s="21" customFormat="1"/>
    <row r="639" s="21" customFormat="1"/>
    <row r="640" s="21" customFormat="1"/>
    <row r="641" s="21" customFormat="1"/>
    <row r="642" s="21" customFormat="1"/>
    <row r="643" s="21" customFormat="1"/>
    <row r="644" s="21" customFormat="1"/>
    <row r="645" s="21" customFormat="1"/>
    <row r="646" s="21" customFormat="1"/>
    <row r="647" s="21" customFormat="1"/>
    <row r="648" s="21" customFormat="1"/>
    <row r="649" s="21" customFormat="1"/>
    <row r="650" s="21" customFormat="1"/>
    <row r="651" s="21" customFormat="1"/>
    <row r="652" s="21" customFormat="1"/>
    <row r="653" s="21" customFormat="1"/>
    <row r="654" s="21" customFormat="1"/>
    <row r="655" s="21" customFormat="1"/>
    <row r="656" s="21" customFormat="1"/>
    <row r="657" s="21" customFormat="1"/>
    <row r="658" s="21" customFormat="1"/>
    <row r="659" s="21" customFormat="1"/>
    <row r="660" s="21" customFormat="1"/>
    <row r="661" s="21" customFormat="1"/>
    <row r="662" s="21" customFormat="1"/>
    <row r="663" s="21" customFormat="1"/>
    <row r="664" s="21" customFormat="1"/>
    <row r="665" s="21" customFormat="1"/>
    <row r="666" s="21" customFormat="1"/>
    <row r="667" s="21" customFormat="1"/>
    <row r="668" s="21" customFormat="1"/>
    <row r="669" s="21" customFormat="1"/>
    <row r="670" s="21" customFormat="1"/>
    <row r="671" s="21" customFormat="1"/>
    <row r="672" s="21" customFormat="1"/>
    <row r="673" s="21" customFormat="1"/>
    <row r="674" s="21" customFormat="1"/>
    <row r="675" s="21" customFormat="1"/>
    <row r="676" s="21" customFormat="1"/>
    <row r="677" s="21" customFormat="1"/>
    <row r="678" s="21" customFormat="1"/>
    <row r="679" s="21" customFormat="1"/>
    <row r="680" s="21" customFormat="1"/>
    <row r="681" s="21" customFormat="1"/>
    <row r="682" s="21" customFormat="1"/>
    <row r="683" s="21" customFormat="1"/>
    <row r="684" s="21" customFormat="1"/>
    <row r="685" s="21" customFormat="1"/>
    <row r="686" s="21" customFormat="1"/>
    <row r="687" s="21" customFormat="1"/>
    <row r="688" s="21" customFormat="1"/>
    <row r="689" s="21" customFormat="1"/>
    <row r="690" s="21" customFormat="1"/>
    <row r="691" s="21" customFormat="1"/>
    <row r="692" s="21" customFormat="1"/>
    <row r="693" s="21" customFormat="1"/>
    <row r="694" s="21" customFormat="1"/>
    <row r="695" s="21" customFormat="1"/>
    <row r="696" s="21" customFormat="1"/>
    <row r="697" s="21" customFormat="1"/>
    <row r="698" s="21" customFormat="1"/>
    <row r="699" s="21" customFormat="1"/>
    <row r="700" s="21" customFormat="1"/>
    <row r="701" s="21" customFormat="1"/>
    <row r="702" s="21" customFormat="1"/>
    <row r="703" s="21" customFormat="1"/>
    <row r="704" s="21" customFormat="1"/>
    <row r="705" s="21" customFormat="1"/>
    <row r="706" s="21" customFormat="1"/>
    <row r="707" s="21" customFormat="1"/>
    <row r="708" s="21" customFormat="1"/>
    <row r="709" s="21" customFormat="1"/>
    <row r="710" s="21" customFormat="1"/>
    <row r="711" s="21" customFormat="1"/>
    <row r="712" s="21" customFormat="1"/>
    <row r="713" s="21" customFormat="1"/>
    <row r="714" s="21" customFormat="1"/>
    <row r="715" s="21" customFormat="1"/>
    <row r="716" s="21" customFormat="1"/>
    <row r="717" s="21" customFormat="1"/>
    <row r="718" s="21" customFormat="1"/>
    <row r="719" s="21" customFormat="1"/>
    <row r="720" s="21" customFormat="1"/>
    <row r="721" s="21" customFormat="1"/>
    <row r="722" s="21" customFormat="1"/>
    <row r="723" s="21" customFormat="1"/>
    <row r="724" s="21" customFormat="1"/>
    <row r="725" s="21" customFormat="1"/>
    <row r="726" s="21" customFormat="1"/>
    <row r="727" s="21" customFormat="1"/>
    <row r="728" s="21" customFormat="1"/>
    <row r="729" s="21" customFormat="1"/>
    <row r="730" s="21" customFormat="1"/>
    <row r="731" s="21" customFormat="1"/>
    <row r="732" s="21" customFormat="1"/>
    <row r="733" s="21" customFormat="1"/>
    <row r="734" s="21" customFormat="1"/>
    <row r="735" s="21" customFormat="1"/>
    <row r="736" s="21" customFormat="1"/>
    <row r="737" s="21" customFormat="1"/>
    <row r="738" s="21" customFormat="1"/>
    <row r="739" s="21" customFormat="1"/>
    <row r="740" s="21" customFormat="1"/>
    <row r="741" s="21" customFormat="1"/>
    <row r="742" s="21" customFormat="1"/>
    <row r="743" s="21" customFormat="1"/>
    <row r="744" s="21" customFormat="1"/>
    <row r="745" s="21" customFormat="1"/>
    <row r="746" s="21" customFormat="1"/>
    <row r="747" s="21" customFormat="1"/>
    <row r="748" s="21" customFormat="1"/>
    <row r="749" s="21" customFormat="1"/>
    <row r="750" s="21" customFormat="1"/>
    <row r="751" s="21" customFormat="1"/>
    <row r="752" s="21" customFormat="1"/>
    <row r="753" s="21" customFormat="1"/>
    <row r="754" s="21" customFormat="1"/>
    <row r="755" s="21" customFormat="1"/>
    <row r="756" s="21" customFormat="1"/>
    <row r="757" s="21" customFormat="1"/>
    <row r="758" s="21" customFormat="1"/>
    <row r="759" s="21" customFormat="1"/>
    <row r="760" s="21" customFormat="1"/>
    <row r="761" s="21" customFormat="1"/>
    <row r="762" s="21" customFormat="1"/>
    <row r="763" s="21" customFormat="1"/>
    <row r="764" s="21" customFormat="1"/>
    <row r="765" s="21" customFormat="1"/>
    <row r="766" s="21" customFormat="1"/>
    <row r="767" s="21" customFormat="1"/>
    <row r="768" s="21" customFormat="1"/>
    <row r="769" s="21" customFormat="1"/>
    <row r="770" s="21" customFormat="1"/>
    <row r="771" s="21" customFormat="1"/>
    <row r="772" s="21" customFormat="1"/>
    <row r="773" s="21" customFormat="1"/>
    <row r="774" s="21" customFormat="1"/>
    <row r="775" s="21" customFormat="1"/>
    <row r="776" s="21" customFormat="1"/>
    <row r="777" s="21" customFormat="1"/>
    <row r="778" s="21" customFormat="1"/>
    <row r="779" s="21" customFormat="1"/>
    <row r="780" s="21" customFormat="1"/>
    <row r="781" s="21" customFormat="1"/>
    <row r="782" s="21" customFormat="1"/>
    <row r="783" s="21" customFormat="1"/>
  </sheetData>
  <mergeCells count="3">
    <mergeCell ref="A4:B4"/>
    <mergeCell ref="A5:B5"/>
    <mergeCell ref="A2:H2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AB292"/>
  <sheetViews>
    <sheetView workbookViewId="0">
      <selection activeCell="C18" sqref="C18"/>
    </sheetView>
  </sheetViews>
  <sheetFormatPr defaultRowHeight="11.25"/>
  <cols>
    <col min="1" max="1" width="19.83203125" style="2" customWidth="1"/>
    <col min="2" max="2" width="61.6640625" style="2" customWidth="1"/>
    <col min="3" max="3" width="25" style="2" customWidth="1"/>
    <col min="4" max="4" width="26" style="2" customWidth="1"/>
    <col min="5" max="5" width="21.5" style="2" customWidth="1"/>
    <col min="6" max="6" width="19.83203125" style="2" customWidth="1"/>
    <col min="9" max="28" width="9.33203125" style="21" customWidth="1"/>
  </cols>
  <sheetData>
    <row r="1" spans="1:9" ht="15.75">
      <c r="A1" s="301"/>
      <c r="B1" s="301"/>
      <c r="C1" s="301"/>
      <c r="D1" s="301"/>
      <c r="E1" s="301"/>
      <c r="F1" s="301"/>
      <c r="G1" s="301"/>
      <c r="H1" s="301"/>
      <c r="I1" s="301"/>
    </row>
    <row r="2" spans="1:9" ht="18">
      <c r="A2" s="144"/>
      <c r="B2" s="144"/>
      <c r="C2" s="144"/>
      <c r="D2" s="144"/>
      <c r="E2" s="144"/>
      <c r="F2" s="144"/>
      <c r="G2" s="51"/>
      <c r="H2" s="51"/>
      <c r="I2" s="51"/>
    </row>
    <row r="3" spans="1:9" ht="15.75" customHeight="1">
      <c r="A3" s="305" t="s">
        <v>167</v>
      </c>
      <c r="B3" s="305"/>
      <c r="C3" s="305"/>
      <c r="D3" s="305"/>
      <c r="E3" s="305"/>
      <c r="F3" s="305"/>
      <c r="G3" s="67"/>
      <c r="H3" s="67"/>
      <c r="I3" s="67"/>
    </row>
    <row r="4" spans="1:9" ht="15.75" customHeight="1">
      <c r="A4" s="305" t="s">
        <v>168</v>
      </c>
      <c r="B4" s="305"/>
      <c r="C4" s="305"/>
      <c r="D4" s="305"/>
      <c r="E4" s="305"/>
      <c r="F4" s="305"/>
      <c r="G4" s="67"/>
      <c r="H4" s="67"/>
      <c r="I4" s="67"/>
    </row>
    <row r="5" spans="1:9" ht="18">
      <c r="A5" s="144"/>
      <c r="B5" s="144"/>
      <c r="C5" s="144"/>
      <c r="D5" s="144"/>
      <c r="E5" s="144"/>
      <c r="F5" s="144"/>
      <c r="G5" s="51"/>
      <c r="H5" s="51"/>
      <c r="I5" s="51"/>
    </row>
    <row r="6" spans="1:9" ht="42.6" customHeight="1">
      <c r="A6" s="304" t="s">
        <v>11</v>
      </c>
      <c r="B6" s="304"/>
      <c r="C6" s="133" t="s">
        <v>246</v>
      </c>
      <c r="D6" s="133" t="s">
        <v>13</v>
      </c>
      <c r="E6" s="133" t="s">
        <v>244</v>
      </c>
      <c r="F6" s="133" t="s">
        <v>16</v>
      </c>
      <c r="G6" s="52"/>
      <c r="H6" s="52"/>
      <c r="I6" s="52"/>
    </row>
    <row r="7" spans="1:9" ht="22.9" customHeight="1">
      <c r="A7" s="299">
        <v>1</v>
      </c>
      <c r="B7" s="299"/>
      <c r="C7" s="83">
        <v>2</v>
      </c>
      <c r="D7" s="83">
        <v>3</v>
      </c>
      <c r="E7" s="83">
        <v>4.3333333333333304</v>
      </c>
      <c r="F7" s="134" t="s">
        <v>245</v>
      </c>
      <c r="G7" s="21"/>
      <c r="H7" s="21"/>
    </row>
    <row r="8" spans="1:9" s="21" customFormat="1" ht="15" customHeight="1">
      <c r="A8" s="75" t="s">
        <v>169</v>
      </c>
      <c r="B8" s="84" t="s">
        <v>170</v>
      </c>
      <c r="C8" s="146">
        <f>C12</f>
        <v>31881128</v>
      </c>
      <c r="D8" s="146">
        <f>D12</f>
        <v>31881128</v>
      </c>
      <c r="E8" s="143">
        <f>E12</f>
        <v>9900007.3300000001</v>
      </c>
      <c r="F8" s="145">
        <f t="shared" ref="F8:F16" si="0">SUM(E8/D8)*100</f>
        <v>31.052876579523787</v>
      </c>
      <c r="G8" s="54"/>
      <c r="H8" s="54"/>
      <c r="I8" s="54"/>
    </row>
    <row r="9" spans="1:9" s="21" customFormat="1" ht="15" customHeight="1">
      <c r="A9" s="85" t="s">
        <v>149</v>
      </c>
      <c r="B9" s="86" t="s">
        <v>148</v>
      </c>
      <c r="C9" s="141">
        <v>31335150</v>
      </c>
      <c r="D9" s="141">
        <v>31335150</v>
      </c>
      <c r="E9" s="80">
        <v>9471010.4299999997</v>
      </c>
      <c r="F9" s="145">
        <f t="shared" si="0"/>
        <v>30.224876632152707</v>
      </c>
      <c r="G9" s="55"/>
      <c r="H9" s="55"/>
      <c r="I9" s="55"/>
    </row>
    <row r="10" spans="1:9" s="21" customFormat="1" ht="15" customHeight="1">
      <c r="A10" s="85" t="s">
        <v>151</v>
      </c>
      <c r="B10" s="86" t="s">
        <v>150</v>
      </c>
      <c r="C10" s="141">
        <v>64697</v>
      </c>
      <c r="D10" s="141">
        <v>64697</v>
      </c>
      <c r="E10" s="80">
        <v>805.71</v>
      </c>
      <c r="F10" s="145">
        <f t="shared" si="0"/>
        <v>1.2453591356631684</v>
      </c>
      <c r="G10" s="55"/>
      <c r="H10" s="55"/>
      <c r="I10" s="55"/>
    </row>
    <row r="11" spans="1:9" s="21" customFormat="1" ht="15" customHeight="1">
      <c r="A11" s="85" t="s">
        <v>171</v>
      </c>
      <c r="B11" s="86" t="s">
        <v>172</v>
      </c>
      <c r="C11" s="141">
        <v>481281</v>
      </c>
      <c r="D11" s="141">
        <v>481281</v>
      </c>
      <c r="E11" s="80">
        <v>428191.19</v>
      </c>
      <c r="F11" s="145">
        <f t="shared" si="0"/>
        <v>88.969061733166271</v>
      </c>
      <c r="G11" s="55"/>
      <c r="H11" s="55"/>
      <c r="I11" s="55"/>
    </row>
    <row r="12" spans="1:9" s="21" customFormat="1" ht="15" customHeight="1">
      <c r="A12" s="76" t="s">
        <v>173</v>
      </c>
      <c r="B12" s="77" t="s">
        <v>230</v>
      </c>
      <c r="C12" s="146">
        <v>31881128</v>
      </c>
      <c r="D12" s="146">
        <v>31881128</v>
      </c>
      <c r="E12" s="145">
        <v>9900007.3300000001</v>
      </c>
      <c r="F12" s="145">
        <f t="shared" si="0"/>
        <v>31.052876579523787</v>
      </c>
      <c r="G12" s="56"/>
      <c r="H12" s="56"/>
      <c r="I12" s="56"/>
    </row>
    <row r="13" spans="1:9" s="21" customFormat="1" ht="20.25" customHeight="1">
      <c r="A13" s="87" t="s">
        <v>174</v>
      </c>
      <c r="B13" s="88" t="s">
        <v>231</v>
      </c>
      <c r="C13" s="146">
        <v>31881128</v>
      </c>
      <c r="D13" s="146">
        <v>31881128</v>
      </c>
      <c r="E13" s="145">
        <v>9900007.3300000001</v>
      </c>
      <c r="F13" s="145">
        <f t="shared" si="0"/>
        <v>31.052876579523787</v>
      </c>
      <c r="G13" s="56"/>
      <c r="H13" s="56"/>
      <c r="I13" s="56"/>
    </row>
    <row r="14" spans="1:9" s="21" customFormat="1" ht="15" customHeight="1">
      <c r="A14" s="89" t="s">
        <v>175</v>
      </c>
      <c r="B14" s="90" t="s">
        <v>232</v>
      </c>
      <c r="C14" s="146">
        <v>31020864</v>
      </c>
      <c r="D14" s="146">
        <v>31020864</v>
      </c>
      <c r="E14" s="145">
        <v>9713625.75</v>
      </c>
      <c r="F14" s="145">
        <f t="shared" si="0"/>
        <v>31.313201817976445</v>
      </c>
      <c r="G14" s="56"/>
      <c r="H14" s="56"/>
      <c r="I14" s="56"/>
    </row>
    <row r="15" spans="1:9" s="21" customFormat="1" ht="15" customHeight="1">
      <c r="A15" s="91" t="s">
        <v>149</v>
      </c>
      <c r="B15" s="40" t="s">
        <v>233</v>
      </c>
      <c r="C15" s="148">
        <v>30523330</v>
      </c>
      <c r="D15" s="148">
        <v>30523330</v>
      </c>
      <c r="E15" s="147">
        <v>9285258.8100000005</v>
      </c>
      <c r="F15" s="145">
        <f t="shared" si="0"/>
        <v>30.420202546707714</v>
      </c>
      <c r="G15" s="56"/>
      <c r="H15" s="56"/>
      <c r="I15" s="56"/>
    </row>
    <row r="16" spans="1:9" s="21" customFormat="1" ht="15" customHeight="1">
      <c r="A16" s="92" t="s">
        <v>151</v>
      </c>
      <c r="B16" s="40" t="s">
        <v>78</v>
      </c>
      <c r="C16" s="148">
        <v>15332190</v>
      </c>
      <c r="D16" s="148">
        <v>15332190</v>
      </c>
      <c r="E16" s="147">
        <v>7176906.3200000003</v>
      </c>
      <c r="F16" s="145">
        <f t="shared" si="0"/>
        <v>46.809401135780341</v>
      </c>
      <c r="G16" s="56"/>
      <c r="H16" s="56"/>
      <c r="I16" s="56"/>
    </row>
    <row r="17" spans="1:6" s="21" customFormat="1" ht="15" customHeight="1">
      <c r="A17" s="93" t="s">
        <v>176</v>
      </c>
      <c r="B17" s="40" t="s">
        <v>80</v>
      </c>
      <c r="C17" s="142"/>
      <c r="D17" s="142"/>
      <c r="E17" s="80">
        <v>5909853.3799999999</v>
      </c>
      <c r="F17" s="145"/>
    </row>
    <row r="18" spans="1:6" s="21" customFormat="1" ht="15" customHeight="1">
      <c r="A18" s="93" t="s">
        <v>177</v>
      </c>
      <c r="B18" s="40" t="s">
        <v>81</v>
      </c>
      <c r="C18" s="142"/>
      <c r="D18" s="142"/>
      <c r="E18" s="80">
        <v>159758.13</v>
      </c>
      <c r="F18" s="145"/>
    </row>
    <row r="19" spans="1:6" s="21" customFormat="1" ht="15" customHeight="1">
      <c r="A19" s="93" t="s">
        <v>178</v>
      </c>
      <c r="B19" s="40" t="s">
        <v>82</v>
      </c>
      <c r="C19" s="142"/>
      <c r="D19" s="142"/>
      <c r="E19" s="80">
        <v>110111.09</v>
      </c>
      <c r="F19" s="145"/>
    </row>
    <row r="20" spans="1:6" s="21" customFormat="1" ht="15" customHeight="1">
      <c r="A20" s="93" t="s">
        <v>179</v>
      </c>
      <c r="B20" s="40" t="s">
        <v>84</v>
      </c>
      <c r="C20" s="142"/>
      <c r="D20" s="142"/>
      <c r="E20" s="80">
        <v>997183.72</v>
      </c>
      <c r="F20" s="145"/>
    </row>
    <row r="21" spans="1:6" s="21" customFormat="1" ht="15" customHeight="1">
      <c r="A21" s="92" t="s">
        <v>180</v>
      </c>
      <c r="B21" s="40" t="s">
        <v>85</v>
      </c>
      <c r="C21" s="148">
        <v>8185817</v>
      </c>
      <c r="D21" s="148">
        <v>8185817</v>
      </c>
      <c r="E21" s="147">
        <v>2031737.5</v>
      </c>
      <c r="F21" s="145">
        <f>SUM(E21/D21)*100</f>
        <v>24.820216479308051</v>
      </c>
    </row>
    <row r="22" spans="1:6" s="21" customFormat="1" ht="15" customHeight="1">
      <c r="A22" s="93" t="s">
        <v>181</v>
      </c>
      <c r="B22" s="40" t="s">
        <v>87</v>
      </c>
      <c r="C22" s="142"/>
      <c r="D22" s="142"/>
      <c r="E22" s="80">
        <v>474055.48</v>
      </c>
      <c r="F22" s="145"/>
    </row>
    <row r="23" spans="1:6" s="21" customFormat="1" ht="15" customHeight="1">
      <c r="A23" s="93" t="s">
        <v>182</v>
      </c>
      <c r="B23" s="40" t="s">
        <v>88</v>
      </c>
      <c r="C23" s="142"/>
      <c r="D23" s="142"/>
      <c r="E23" s="80">
        <v>153714.23000000001</v>
      </c>
      <c r="F23" s="145"/>
    </row>
    <row r="24" spans="1:6" s="21" customFormat="1" ht="15" customHeight="1">
      <c r="A24" s="93" t="s">
        <v>183</v>
      </c>
      <c r="B24" s="40" t="s">
        <v>89</v>
      </c>
      <c r="C24" s="142"/>
      <c r="D24" s="142"/>
      <c r="E24" s="80">
        <v>1117.6099999999999</v>
      </c>
      <c r="F24" s="145"/>
    </row>
    <row r="25" spans="1:6" s="21" customFormat="1" ht="15" customHeight="1">
      <c r="A25" s="93" t="s">
        <v>184</v>
      </c>
      <c r="B25" s="40" t="s">
        <v>91</v>
      </c>
      <c r="C25" s="142"/>
      <c r="D25" s="142"/>
      <c r="E25" s="80">
        <v>31229.89</v>
      </c>
      <c r="F25" s="145"/>
    </row>
    <row r="26" spans="1:6" s="21" customFormat="1" ht="15" customHeight="1">
      <c r="A26" s="93" t="s">
        <v>185</v>
      </c>
      <c r="B26" s="40" t="s">
        <v>113</v>
      </c>
      <c r="C26" s="142"/>
      <c r="D26" s="142"/>
      <c r="E26" s="80">
        <v>190639.49</v>
      </c>
      <c r="F26" s="145"/>
    </row>
    <row r="27" spans="1:6" s="21" customFormat="1" ht="15" customHeight="1">
      <c r="A27" s="93" t="s">
        <v>186</v>
      </c>
      <c r="B27" s="40" t="s">
        <v>114</v>
      </c>
      <c r="C27" s="142"/>
      <c r="D27" s="142"/>
      <c r="E27" s="80">
        <v>11233.16</v>
      </c>
      <c r="F27" s="145"/>
    </row>
    <row r="28" spans="1:6" s="21" customFormat="1" ht="15" customHeight="1">
      <c r="A28" s="93" t="s">
        <v>187</v>
      </c>
      <c r="B28" s="40" t="s">
        <v>115</v>
      </c>
      <c r="C28" s="142"/>
      <c r="D28" s="142"/>
      <c r="E28" s="80">
        <v>2674.2</v>
      </c>
      <c r="F28" s="145"/>
    </row>
    <row r="29" spans="1:6" s="21" customFormat="1" ht="15" customHeight="1">
      <c r="A29" s="93" t="s">
        <v>188</v>
      </c>
      <c r="B29" s="40" t="s">
        <v>234</v>
      </c>
      <c r="C29" s="142"/>
      <c r="D29" s="142"/>
      <c r="E29" s="80">
        <v>15751.69</v>
      </c>
      <c r="F29" s="145"/>
    </row>
    <row r="30" spans="1:6" s="21" customFormat="1" ht="15" customHeight="1">
      <c r="A30" s="93" t="s">
        <v>189</v>
      </c>
      <c r="B30" s="40" t="s">
        <v>93</v>
      </c>
      <c r="C30" s="142"/>
      <c r="D30" s="142"/>
      <c r="E30" s="80">
        <v>20338.189999999999</v>
      </c>
      <c r="F30" s="145"/>
    </row>
    <row r="31" spans="1:6" s="21" customFormat="1" ht="15" customHeight="1">
      <c r="A31" s="93" t="s">
        <v>190</v>
      </c>
      <c r="B31" s="40" t="s">
        <v>94</v>
      </c>
      <c r="C31" s="142"/>
      <c r="D31" s="142"/>
      <c r="E31" s="80">
        <v>109425.27</v>
      </c>
      <c r="F31" s="145"/>
    </row>
    <row r="32" spans="1:6" s="21" customFormat="1" ht="15" customHeight="1">
      <c r="A32" s="93" t="s">
        <v>191</v>
      </c>
      <c r="B32" s="40" t="s">
        <v>95</v>
      </c>
      <c r="C32" s="142"/>
      <c r="D32" s="142"/>
      <c r="E32" s="80">
        <v>52955.15</v>
      </c>
      <c r="F32" s="145"/>
    </row>
    <row r="33" spans="1:6" s="21" customFormat="1" ht="15" customHeight="1">
      <c r="A33" s="93" t="s">
        <v>192</v>
      </c>
      <c r="B33" s="40" t="s">
        <v>117</v>
      </c>
      <c r="C33" s="142"/>
      <c r="D33" s="142"/>
      <c r="E33" s="80">
        <v>32491.51</v>
      </c>
      <c r="F33" s="145"/>
    </row>
    <row r="34" spans="1:6" s="21" customFormat="1" ht="15" customHeight="1">
      <c r="A34" s="93" t="s">
        <v>193</v>
      </c>
      <c r="B34" s="40" t="s">
        <v>235</v>
      </c>
      <c r="C34" s="142"/>
      <c r="D34" s="142"/>
      <c r="E34" s="80">
        <v>241635.85</v>
      </c>
      <c r="F34" s="145"/>
    </row>
    <row r="35" spans="1:6" s="21" customFormat="1" ht="15" customHeight="1">
      <c r="A35" s="93" t="s">
        <v>194</v>
      </c>
      <c r="B35" s="40" t="s">
        <v>96</v>
      </c>
      <c r="C35" s="142"/>
      <c r="D35" s="142"/>
      <c r="E35" s="80">
        <v>27493.53</v>
      </c>
      <c r="F35" s="145"/>
    </row>
    <row r="36" spans="1:6" s="21" customFormat="1" ht="15" customHeight="1">
      <c r="A36" s="93" t="s">
        <v>195</v>
      </c>
      <c r="B36" s="40" t="s">
        <v>119</v>
      </c>
      <c r="C36" s="142"/>
      <c r="D36" s="142"/>
      <c r="E36" s="80">
        <v>47506.62</v>
      </c>
      <c r="F36" s="145"/>
    </row>
    <row r="37" spans="1:6" s="21" customFormat="1" ht="15" customHeight="1">
      <c r="A37" s="93" t="s">
        <v>196</v>
      </c>
      <c r="B37" s="40" t="s">
        <v>97</v>
      </c>
      <c r="C37" s="142"/>
      <c r="D37" s="142"/>
      <c r="E37" s="80">
        <v>48404.61</v>
      </c>
      <c r="F37" s="145"/>
    </row>
    <row r="38" spans="1:6" s="21" customFormat="1" ht="15" customHeight="1">
      <c r="A38" s="93" t="s">
        <v>197</v>
      </c>
      <c r="B38" s="40" t="s">
        <v>120</v>
      </c>
      <c r="C38" s="142"/>
      <c r="D38" s="142"/>
      <c r="E38" s="80">
        <v>4340.54</v>
      </c>
      <c r="F38" s="145"/>
    </row>
    <row r="39" spans="1:6" s="21" customFormat="1" ht="15" customHeight="1">
      <c r="A39" s="93" t="s">
        <v>198</v>
      </c>
      <c r="B39" s="40" t="s">
        <v>121</v>
      </c>
      <c r="C39" s="142"/>
      <c r="D39" s="142"/>
      <c r="E39" s="80">
        <v>35727.69</v>
      </c>
      <c r="F39" s="145"/>
    </row>
    <row r="40" spans="1:6" s="21" customFormat="1" ht="31.15" customHeight="1">
      <c r="A40" s="93" t="s">
        <v>199</v>
      </c>
      <c r="B40" s="40" t="s">
        <v>122</v>
      </c>
      <c r="C40" s="142"/>
      <c r="D40" s="142"/>
      <c r="E40" s="80">
        <v>402580.76</v>
      </c>
      <c r="F40" s="145"/>
    </row>
    <row r="41" spans="1:6" s="21" customFormat="1" ht="15" customHeight="1">
      <c r="A41" s="93" t="s">
        <v>200</v>
      </c>
      <c r="B41" s="40" t="s">
        <v>123</v>
      </c>
      <c r="C41" s="142"/>
      <c r="D41" s="142"/>
      <c r="E41" s="80">
        <v>7308.7</v>
      </c>
      <c r="F41" s="145"/>
    </row>
    <row r="42" spans="1:6" s="21" customFormat="1" ht="15" customHeight="1">
      <c r="A42" s="93" t="s">
        <v>201</v>
      </c>
      <c r="B42" s="40" t="s">
        <v>99</v>
      </c>
      <c r="C42" s="142"/>
      <c r="D42" s="142"/>
      <c r="E42" s="80">
        <v>25677.83</v>
      </c>
      <c r="F42" s="145"/>
    </row>
    <row r="43" spans="1:6" s="21" customFormat="1" ht="15" customHeight="1">
      <c r="A43" s="93" t="s">
        <v>202</v>
      </c>
      <c r="B43" s="40" t="s">
        <v>124</v>
      </c>
      <c r="C43" s="142"/>
      <c r="D43" s="142"/>
      <c r="E43" s="80">
        <v>82516.56</v>
      </c>
      <c r="F43" s="145"/>
    </row>
    <row r="44" spans="1:6" s="21" customFormat="1" ht="15" customHeight="1">
      <c r="A44" s="93" t="s">
        <v>203</v>
      </c>
      <c r="B44" s="40" t="s">
        <v>100</v>
      </c>
      <c r="C44" s="142"/>
      <c r="D44" s="142"/>
      <c r="E44" s="80">
        <v>1538.86</v>
      </c>
      <c r="F44" s="145"/>
    </row>
    <row r="45" spans="1:6" s="21" customFormat="1" ht="15" customHeight="1">
      <c r="A45" s="93" t="s">
        <v>204</v>
      </c>
      <c r="B45" s="40" t="s">
        <v>125</v>
      </c>
      <c r="C45" s="142"/>
      <c r="D45" s="142"/>
      <c r="E45" s="80">
        <v>1119.3800000000001</v>
      </c>
      <c r="F45" s="145"/>
    </row>
    <row r="46" spans="1:6" s="21" customFormat="1" ht="15" customHeight="1">
      <c r="A46" s="93" t="s">
        <v>205</v>
      </c>
      <c r="B46" s="40" t="s">
        <v>98</v>
      </c>
      <c r="C46" s="142"/>
      <c r="D46" s="142"/>
      <c r="E46" s="80">
        <v>10260.700000000001</v>
      </c>
      <c r="F46" s="145"/>
    </row>
    <row r="47" spans="1:6" s="21" customFormat="1" ht="15" customHeight="1">
      <c r="A47" s="92" t="s">
        <v>206</v>
      </c>
      <c r="B47" s="40" t="s">
        <v>101</v>
      </c>
      <c r="C47" s="148">
        <v>5178</v>
      </c>
      <c r="D47" s="148">
        <v>5178</v>
      </c>
      <c r="E47" s="147">
        <v>389.2</v>
      </c>
      <c r="F47" s="145">
        <f>SUM(E47/D47)*100</f>
        <v>7.5164156044804944</v>
      </c>
    </row>
    <row r="48" spans="1:6" s="21" customFormat="1" ht="15" customHeight="1">
      <c r="A48" s="93" t="s">
        <v>207</v>
      </c>
      <c r="B48" s="40" t="s">
        <v>126</v>
      </c>
      <c r="C48" s="142"/>
      <c r="D48" s="142"/>
      <c r="E48" s="80">
        <v>229.89</v>
      </c>
      <c r="F48" s="145"/>
    </row>
    <row r="49" spans="1:6" s="21" customFormat="1" ht="15" customHeight="1">
      <c r="A49" s="93" t="s">
        <v>208</v>
      </c>
      <c r="B49" s="40" t="s">
        <v>103</v>
      </c>
      <c r="C49" s="142"/>
      <c r="D49" s="142"/>
      <c r="E49" s="80">
        <v>159.31</v>
      </c>
      <c r="F49" s="145"/>
    </row>
    <row r="50" spans="1:6" s="21" customFormat="1" ht="15" customHeight="1">
      <c r="A50" s="92" t="s">
        <v>209</v>
      </c>
      <c r="B50" s="40" t="s">
        <v>128</v>
      </c>
      <c r="C50" s="148">
        <v>2656</v>
      </c>
      <c r="D50" s="148">
        <v>2656</v>
      </c>
      <c r="E50" s="149"/>
      <c r="F50" s="145"/>
    </row>
    <row r="51" spans="1:6" s="21" customFormat="1" ht="25.5">
      <c r="A51" s="92" t="s">
        <v>210</v>
      </c>
      <c r="B51" s="40" t="s">
        <v>133</v>
      </c>
      <c r="C51" s="148">
        <v>13273</v>
      </c>
      <c r="D51" s="148">
        <v>13273</v>
      </c>
      <c r="E51" s="149"/>
      <c r="F51" s="145"/>
    </row>
    <row r="52" spans="1:6" s="21" customFormat="1" ht="15" customHeight="1">
      <c r="A52" s="92" t="s">
        <v>211</v>
      </c>
      <c r="B52" s="40" t="s">
        <v>136</v>
      </c>
      <c r="C52" s="148">
        <v>26545</v>
      </c>
      <c r="D52" s="148">
        <v>26545</v>
      </c>
      <c r="E52" s="149"/>
      <c r="F52" s="145"/>
    </row>
    <row r="53" spans="1:6" s="21" customFormat="1" ht="15" customHeight="1">
      <c r="A53" s="92" t="s">
        <v>212</v>
      </c>
      <c r="B53" s="40" t="s">
        <v>107</v>
      </c>
      <c r="C53" s="148">
        <v>551135</v>
      </c>
      <c r="D53" s="148">
        <v>551135</v>
      </c>
      <c r="E53" s="147">
        <v>76225.789999999994</v>
      </c>
      <c r="F53" s="145">
        <f>SUM(E53/D53)*100</f>
        <v>13.83069302439511</v>
      </c>
    </row>
    <row r="54" spans="1:6" s="21" customFormat="1" ht="15" customHeight="1">
      <c r="A54" s="93" t="s">
        <v>213</v>
      </c>
      <c r="B54" s="40" t="s">
        <v>109</v>
      </c>
      <c r="C54" s="142"/>
      <c r="D54" s="142"/>
      <c r="E54" s="80">
        <v>47546.09</v>
      </c>
      <c r="F54" s="145"/>
    </row>
    <row r="55" spans="1:6" s="21" customFormat="1" ht="15" customHeight="1">
      <c r="A55" s="93" t="s">
        <v>214</v>
      </c>
      <c r="B55" s="40" t="s">
        <v>139</v>
      </c>
      <c r="C55" s="142"/>
      <c r="D55" s="142"/>
      <c r="E55" s="80">
        <v>17348.28</v>
      </c>
      <c r="F55" s="145"/>
    </row>
    <row r="56" spans="1:6" s="21" customFormat="1" ht="15" customHeight="1">
      <c r="A56" s="93" t="s">
        <v>215</v>
      </c>
      <c r="B56" s="40" t="s">
        <v>140</v>
      </c>
      <c r="C56" s="142"/>
      <c r="D56" s="142"/>
      <c r="E56" s="80">
        <v>9495.9</v>
      </c>
      <c r="F56" s="145"/>
    </row>
    <row r="57" spans="1:6" s="21" customFormat="1" ht="15" customHeight="1">
      <c r="A57" s="93" t="s">
        <v>216</v>
      </c>
      <c r="B57" s="40" t="s">
        <v>142</v>
      </c>
      <c r="C57" s="142"/>
      <c r="D57" s="142"/>
      <c r="E57" s="80">
        <v>1835.52</v>
      </c>
      <c r="F57" s="145"/>
    </row>
    <row r="58" spans="1:6" s="21" customFormat="1" ht="15" customHeight="1">
      <c r="A58" s="92" t="s">
        <v>217</v>
      </c>
      <c r="B58" s="40" t="s">
        <v>145</v>
      </c>
      <c r="C58" s="148">
        <v>6406536</v>
      </c>
      <c r="D58" s="148">
        <v>6406536</v>
      </c>
      <c r="E58" s="149"/>
      <c r="F58" s="145"/>
    </row>
    <row r="59" spans="1:6" s="21" customFormat="1" ht="15" customHeight="1">
      <c r="A59" s="91" t="s">
        <v>151</v>
      </c>
      <c r="B59" s="40" t="s">
        <v>150</v>
      </c>
      <c r="C59" s="148">
        <v>16253</v>
      </c>
      <c r="D59" s="148">
        <v>16253</v>
      </c>
      <c r="E59" s="147">
        <v>175.75</v>
      </c>
      <c r="F59" s="145">
        <f>SUM(E59/D59)*100</f>
        <v>1.0813388297545068</v>
      </c>
    </row>
    <row r="60" spans="1:6" s="21" customFormat="1" ht="15" customHeight="1">
      <c r="A60" s="92" t="s">
        <v>180</v>
      </c>
      <c r="B60" s="40" t="s">
        <v>85</v>
      </c>
      <c r="C60" s="148">
        <v>16253</v>
      </c>
      <c r="D60" s="148">
        <v>16253</v>
      </c>
      <c r="E60" s="147">
        <v>175.75</v>
      </c>
      <c r="F60" s="145">
        <f>SUM(E60/D60)*100</f>
        <v>1.0813388297545068</v>
      </c>
    </row>
    <row r="61" spans="1:6" s="21" customFormat="1" ht="15" customHeight="1">
      <c r="A61" s="93" t="s">
        <v>201</v>
      </c>
      <c r="B61" s="40" t="s">
        <v>99</v>
      </c>
      <c r="C61" s="142"/>
      <c r="D61" s="142"/>
      <c r="E61" s="80">
        <v>175.75</v>
      </c>
      <c r="F61" s="145"/>
    </row>
    <row r="62" spans="1:6" s="21" customFormat="1" ht="15" customHeight="1">
      <c r="A62" s="91" t="s">
        <v>171</v>
      </c>
      <c r="B62" s="40" t="s">
        <v>236</v>
      </c>
      <c r="C62" s="148">
        <v>481281</v>
      </c>
      <c r="D62" s="148">
        <v>481281</v>
      </c>
      <c r="E62" s="147">
        <v>428191.19</v>
      </c>
      <c r="F62" s="145">
        <f>SUM(E62/D62)*100</f>
        <v>88.969061733166271</v>
      </c>
    </row>
    <row r="63" spans="1:6" s="21" customFormat="1" ht="15" customHeight="1">
      <c r="A63" s="92" t="s">
        <v>180</v>
      </c>
      <c r="B63" s="40" t="s">
        <v>85</v>
      </c>
      <c r="C63" s="148">
        <v>481281</v>
      </c>
      <c r="D63" s="148">
        <v>481281</v>
      </c>
      <c r="E63" s="147">
        <v>428191.19</v>
      </c>
      <c r="F63" s="145">
        <f>SUM(E63/D63)*100</f>
        <v>88.969061733166271</v>
      </c>
    </row>
    <row r="64" spans="1:6" s="21" customFormat="1" ht="15" customHeight="1">
      <c r="A64" s="93" t="s">
        <v>190</v>
      </c>
      <c r="B64" s="40" t="s">
        <v>94</v>
      </c>
      <c r="C64" s="142"/>
      <c r="D64" s="142"/>
      <c r="E64" s="80">
        <v>428191.19</v>
      </c>
      <c r="F64" s="145"/>
    </row>
    <row r="65" spans="1:6" s="21" customFormat="1" ht="26.45" customHeight="1">
      <c r="A65" s="89" t="s">
        <v>218</v>
      </c>
      <c r="B65" s="90" t="s">
        <v>237</v>
      </c>
      <c r="C65" s="146">
        <v>47781</v>
      </c>
      <c r="D65" s="146">
        <v>47781</v>
      </c>
      <c r="E65" s="145">
        <v>23890.02</v>
      </c>
      <c r="F65" s="145">
        <f>SUM(E65/D65)*100</f>
        <v>49.99899541658818</v>
      </c>
    </row>
    <row r="66" spans="1:6" s="21" customFormat="1" ht="15" customHeight="1">
      <c r="A66" s="91" t="s">
        <v>149</v>
      </c>
      <c r="B66" s="40" t="s">
        <v>233</v>
      </c>
      <c r="C66" s="148">
        <v>47781</v>
      </c>
      <c r="D66" s="148">
        <v>47781</v>
      </c>
      <c r="E66" s="147">
        <v>23890.02</v>
      </c>
      <c r="F66" s="145">
        <f>SUM(E66/D66)*100</f>
        <v>49.99899541658818</v>
      </c>
    </row>
    <row r="67" spans="1:6" s="21" customFormat="1" ht="15" customHeight="1">
      <c r="A67" s="92" t="s">
        <v>209</v>
      </c>
      <c r="B67" s="40" t="s">
        <v>128</v>
      </c>
      <c r="C67" s="148">
        <v>47781</v>
      </c>
      <c r="D67" s="148">
        <v>47781</v>
      </c>
      <c r="E67" s="147">
        <v>23890.02</v>
      </c>
      <c r="F67" s="145">
        <f>SUM(E67/D67)*100</f>
        <v>49.99899541658818</v>
      </c>
    </row>
    <row r="68" spans="1:6" s="21" customFormat="1" ht="12.75">
      <c r="A68" s="93" t="s">
        <v>219</v>
      </c>
      <c r="B68" s="40" t="s">
        <v>130</v>
      </c>
      <c r="C68" s="142"/>
      <c r="D68" s="142"/>
      <c r="E68" s="80">
        <v>23890.02</v>
      </c>
      <c r="F68" s="145"/>
    </row>
    <row r="69" spans="1:6" s="21" customFormat="1" ht="25.5">
      <c r="A69" s="89" t="s">
        <v>220</v>
      </c>
      <c r="B69" s="90" t="s">
        <v>238</v>
      </c>
      <c r="C69" s="146">
        <v>66362</v>
      </c>
      <c r="D69" s="146">
        <v>66362</v>
      </c>
      <c r="E69" s="145">
        <v>66000</v>
      </c>
      <c r="F69" s="145">
        <f>SUM(E69/D69)*100</f>
        <v>99.454507097435268</v>
      </c>
    </row>
    <row r="70" spans="1:6" s="21" customFormat="1" ht="15" customHeight="1">
      <c r="A70" s="91" t="s">
        <v>149</v>
      </c>
      <c r="B70" s="40" t="s">
        <v>233</v>
      </c>
      <c r="C70" s="148">
        <v>66362</v>
      </c>
      <c r="D70" s="148">
        <v>66362</v>
      </c>
      <c r="E70" s="147">
        <v>66000</v>
      </c>
      <c r="F70" s="145">
        <f>SUM(E70/D70)*100</f>
        <v>99.454507097435268</v>
      </c>
    </row>
    <row r="71" spans="1:6" s="21" customFormat="1" ht="15" customHeight="1">
      <c r="A71" s="92" t="s">
        <v>211</v>
      </c>
      <c r="B71" s="40" t="s">
        <v>136</v>
      </c>
      <c r="C71" s="148">
        <v>66362</v>
      </c>
      <c r="D71" s="148">
        <v>66362</v>
      </c>
      <c r="E71" s="147">
        <v>66000</v>
      </c>
      <c r="F71" s="145">
        <f>SUM(E71/D71)*100</f>
        <v>99.454507097435268</v>
      </c>
    </row>
    <row r="72" spans="1:6" s="21" customFormat="1" ht="15" customHeight="1">
      <c r="A72" s="93" t="s">
        <v>221</v>
      </c>
      <c r="B72" s="40" t="s">
        <v>138</v>
      </c>
      <c r="C72" s="142"/>
      <c r="D72" s="142"/>
      <c r="E72" s="80">
        <v>66000</v>
      </c>
      <c r="F72" s="145"/>
    </row>
    <row r="73" spans="1:6" s="21" customFormat="1" ht="25.5">
      <c r="A73" s="89" t="s">
        <v>222</v>
      </c>
      <c r="B73" s="90" t="s">
        <v>239</v>
      </c>
      <c r="C73" s="146">
        <v>66362</v>
      </c>
      <c r="D73" s="146">
        <v>66362</v>
      </c>
      <c r="E73" s="145">
        <v>49702.82</v>
      </c>
      <c r="F73" s="145">
        <f t="shared" ref="F73:F91" si="1">SUM(E73/D73)*100</f>
        <v>74.896507037159822</v>
      </c>
    </row>
    <row r="74" spans="1:6" s="21" customFormat="1" ht="15" customHeight="1">
      <c r="A74" s="91" t="s">
        <v>149</v>
      </c>
      <c r="B74" s="40" t="s">
        <v>233</v>
      </c>
      <c r="C74" s="148">
        <v>66362</v>
      </c>
      <c r="D74" s="148">
        <v>66362</v>
      </c>
      <c r="E74" s="147">
        <v>49702.82</v>
      </c>
      <c r="F74" s="145">
        <f t="shared" si="1"/>
        <v>74.896507037159822</v>
      </c>
    </row>
    <row r="75" spans="1:6" s="21" customFormat="1" ht="15" customHeight="1">
      <c r="A75" s="92" t="s">
        <v>209</v>
      </c>
      <c r="B75" s="40" t="s">
        <v>128</v>
      </c>
      <c r="C75" s="148">
        <v>26545</v>
      </c>
      <c r="D75" s="148">
        <v>26545</v>
      </c>
      <c r="E75" s="147">
        <v>26525.82</v>
      </c>
      <c r="F75" s="145">
        <f t="shared" si="1"/>
        <v>99.927745338105098</v>
      </c>
    </row>
    <row r="76" spans="1:6" s="21" customFormat="1" ht="25.5">
      <c r="A76" s="93" t="s">
        <v>223</v>
      </c>
      <c r="B76" s="40" t="s">
        <v>132</v>
      </c>
      <c r="C76" s="142"/>
      <c r="D76" s="142"/>
      <c r="E76" s="80">
        <v>26525.82</v>
      </c>
      <c r="F76" s="145"/>
    </row>
    <row r="77" spans="1:6" s="21" customFormat="1" ht="15" customHeight="1">
      <c r="A77" s="92" t="s">
        <v>211</v>
      </c>
      <c r="B77" s="40" t="s">
        <v>136</v>
      </c>
      <c r="C77" s="148">
        <v>39817</v>
      </c>
      <c r="D77" s="148">
        <v>39817</v>
      </c>
      <c r="E77" s="147">
        <v>23177</v>
      </c>
      <c r="F77" s="145">
        <f t="shared" si="1"/>
        <v>58.208805284175099</v>
      </c>
    </row>
    <row r="78" spans="1:6" s="21" customFormat="1" ht="15" customHeight="1">
      <c r="A78" s="93" t="s">
        <v>221</v>
      </c>
      <c r="B78" s="40" t="s">
        <v>138</v>
      </c>
      <c r="C78" s="142"/>
      <c r="D78" s="142"/>
      <c r="E78" s="80">
        <v>23177</v>
      </c>
      <c r="F78" s="145"/>
    </row>
    <row r="79" spans="1:6" s="21" customFormat="1" ht="25.5">
      <c r="A79" s="89" t="s">
        <v>224</v>
      </c>
      <c r="B79" s="90" t="s">
        <v>240</v>
      </c>
      <c r="C79" s="146">
        <v>13273</v>
      </c>
      <c r="D79" s="146">
        <v>13273</v>
      </c>
      <c r="E79" s="150"/>
      <c r="F79" s="145"/>
    </row>
    <row r="80" spans="1:6" s="21" customFormat="1" ht="15" customHeight="1">
      <c r="A80" s="91" t="s">
        <v>149</v>
      </c>
      <c r="B80" s="40" t="s">
        <v>233</v>
      </c>
      <c r="C80" s="148">
        <v>13273</v>
      </c>
      <c r="D80" s="148">
        <v>13273</v>
      </c>
      <c r="E80" s="149"/>
      <c r="F80" s="145"/>
    </row>
    <row r="81" spans="1:6" s="21" customFormat="1" ht="15" customHeight="1">
      <c r="A81" s="92" t="s">
        <v>211</v>
      </c>
      <c r="B81" s="40" t="s">
        <v>136</v>
      </c>
      <c r="C81" s="148">
        <v>13273</v>
      </c>
      <c r="D81" s="148">
        <v>13273</v>
      </c>
      <c r="E81" s="149"/>
      <c r="F81" s="145"/>
    </row>
    <row r="82" spans="1:6" s="21" customFormat="1" ht="39.75" customHeight="1">
      <c r="A82" s="89" t="s">
        <v>225</v>
      </c>
      <c r="B82" s="90" t="s">
        <v>241</v>
      </c>
      <c r="C82" s="146">
        <v>7000</v>
      </c>
      <c r="D82" s="146">
        <v>7000</v>
      </c>
      <c r="E82" s="145">
        <v>629.96</v>
      </c>
      <c r="F82" s="145">
        <f t="shared" si="1"/>
        <v>8.999428571428572</v>
      </c>
    </row>
    <row r="83" spans="1:6" s="21" customFormat="1" ht="15" customHeight="1">
      <c r="A83" s="91" t="s">
        <v>151</v>
      </c>
      <c r="B83" s="40" t="s">
        <v>150</v>
      </c>
      <c r="C83" s="148">
        <v>7000</v>
      </c>
      <c r="D83" s="148">
        <v>7000</v>
      </c>
      <c r="E83" s="147">
        <v>629.96</v>
      </c>
      <c r="F83" s="145">
        <f t="shared" si="1"/>
        <v>8.999428571428572</v>
      </c>
    </row>
    <row r="84" spans="1:6" s="21" customFormat="1" ht="15" customHeight="1">
      <c r="A84" s="92" t="s">
        <v>180</v>
      </c>
      <c r="B84" s="40" t="s">
        <v>85</v>
      </c>
      <c r="C84" s="148">
        <v>7000</v>
      </c>
      <c r="D84" s="148">
        <v>7000</v>
      </c>
      <c r="E84" s="147">
        <v>629.96</v>
      </c>
      <c r="F84" s="145">
        <f t="shared" si="1"/>
        <v>8.999428571428572</v>
      </c>
    </row>
    <row r="85" spans="1:6" s="21" customFormat="1" ht="15" customHeight="1">
      <c r="A85" s="93" t="s">
        <v>193</v>
      </c>
      <c r="B85" s="40" t="s">
        <v>235</v>
      </c>
      <c r="C85" s="142"/>
      <c r="D85" s="142"/>
      <c r="E85" s="80">
        <v>629.96</v>
      </c>
      <c r="F85" s="145"/>
    </row>
    <row r="86" spans="1:6" s="21" customFormat="1" ht="15" customHeight="1">
      <c r="A86" s="89" t="s">
        <v>226</v>
      </c>
      <c r="B86" s="90" t="s">
        <v>242</v>
      </c>
      <c r="C86" s="146">
        <v>659486</v>
      </c>
      <c r="D86" s="146">
        <v>659486</v>
      </c>
      <c r="E86" s="145">
        <v>46158.78</v>
      </c>
      <c r="F86" s="145">
        <f t="shared" si="1"/>
        <v>6.9992054418137757</v>
      </c>
    </row>
    <row r="87" spans="1:6" s="21" customFormat="1" ht="15" customHeight="1">
      <c r="A87" s="91" t="s">
        <v>149</v>
      </c>
      <c r="B87" s="40" t="s">
        <v>233</v>
      </c>
      <c r="C87" s="148">
        <v>618042</v>
      </c>
      <c r="D87" s="148">
        <v>618042</v>
      </c>
      <c r="E87" s="147">
        <v>46158.78</v>
      </c>
      <c r="F87" s="145">
        <f t="shared" si="1"/>
        <v>7.4685506810216777</v>
      </c>
    </row>
    <row r="88" spans="1:6" s="21" customFormat="1" ht="15" customHeight="1">
      <c r="A88" s="92" t="s">
        <v>180</v>
      </c>
      <c r="B88" s="40" t="s">
        <v>85</v>
      </c>
      <c r="C88" s="148">
        <v>103573</v>
      </c>
      <c r="D88" s="148">
        <v>103573</v>
      </c>
      <c r="E88" s="147"/>
      <c r="F88" s="145"/>
    </row>
    <row r="89" spans="1:6" s="21" customFormat="1" ht="15" customHeight="1">
      <c r="A89" s="92" t="s">
        <v>227</v>
      </c>
      <c r="B89" s="40" t="s">
        <v>104</v>
      </c>
      <c r="C89" s="148">
        <v>13273</v>
      </c>
      <c r="D89" s="148">
        <v>13273</v>
      </c>
      <c r="E89" s="147">
        <v>2795.53</v>
      </c>
      <c r="F89" s="145">
        <f t="shared" si="1"/>
        <v>21.061779552474952</v>
      </c>
    </row>
    <row r="90" spans="1:6" s="21" customFormat="1" ht="15" customHeight="1">
      <c r="A90" s="93" t="s">
        <v>228</v>
      </c>
      <c r="B90" s="40" t="s">
        <v>106</v>
      </c>
      <c r="C90" s="142"/>
      <c r="D90" s="142"/>
      <c r="E90" s="80">
        <v>2795.53</v>
      </c>
      <c r="F90" s="145"/>
    </row>
    <row r="91" spans="1:6" s="21" customFormat="1" ht="15" customHeight="1">
      <c r="A91" s="92" t="s">
        <v>212</v>
      </c>
      <c r="B91" s="40" t="s">
        <v>107</v>
      </c>
      <c r="C91" s="148">
        <v>501196</v>
      </c>
      <c r="D91" s="148">
        <v>501196</v>
      </c>
      <c r="E91" s="147">
        <v>43363.25</v>
      </c>
      <c r="F91" s="145">
        <f t="shared" si="1"/>
        <v>8.651954524776734</v>
      </c>
    </row>
    <row r="92" spans="1:6" s="21" customFormat="1" ht="15" customHeight="1">
      <c r="A92" s="93" t="s">
        <v>213</v>
      </c>
      <c r="B92" s="40" t="s">
        <v>109</v>
      </c>
      <c r="C92" s="142"/>
      <c r="D92" s="142"/>
      <c r="E92" s="80">
        <v>39613.25</v>
      </c>
      <c r="F92" s="145"/>
    </row>
    <row r="93" spans="1:6" s="21" customFormat="1" ht="15" customHeight="1">
      <c r="A93" s="93" t="s">
        <v>229</v>
      </c>
      <c r="B93" s="40" t="s">
        <v>144</v>
      </c>
      <c r="C93" s="142"/>
      <c r="D93" s="142"/>
      <c r="E93" s="80">
        <v>3750</v>
      </c>
      <c r="F93" s="145"/>
    </row>
    <row r="94" spans="1:6" s="21" customFormat="1" ht="15" customHeight="1">
      <c r="A94" s="91" t="s">
        <v>151</v>
      </c>
      <c r="B94" s="40" t="s">
        <v>150</v>
      </c>
      <c r="C94" s="148">
        <v>41444</v>
      </c>
      <c r="D94" s="148">
        <v>41444</v>
      </c>
      <c r="E94" s="149"/>
      <c r="F94" s="145"/>
    </row>
    <row r="95" spans="1:6" s="21" customFormat="1" ht="15" customHeight="1">
      <c r="A95" s="92" t="s">
        <v>180</v>
      </c>
      <c r="B95" s="40" t="s">
        <v>85</v>
      </c>
      <c r="C95" s="148">
        <v>11444</v>
      </c>
      <c r="D95" s="148">
        <v>11444</v>
      </c>
      <c r="E95" s="149"/>
      <c r="F95" s="145"/>
    </row>
    <row r="96" spans="1:6" s="21" customFormat="1" ht="15" customHeight="1">
      <c r="A96" s="92" t="s">
        <v>212</v>
      </c>
      <c r="B96" s="40" t="s">
        <v>107</v>
      </c>
      <c r="C96" s="148">
        <v>30000</v>
      </c>
      <c r="D96" s="148">
        <v>30000</v>
      </c>
      <c r="E96" s="149"/>
      <c r="F96" s="145"/>
    </row>
    <row r="97" spans="1:6" s="21" customFormat="1" ht="12.75">
      <c r="A97" s="49"/>
      <c r="B97" s="49"/>
      <c r="C97" s="49"/>
      <c r="D97" s="49"/>
      <c r="E97" s="49"/>
      <c r="F97" s="151"/>
    </row>
    <row r="98" spans="1:6" s="21" customFormat="1">
      <c r="A98" s="49"/>
      <c r="B98" s="49"/>
      <c r="C98" s="49"/>
      <c r="D98" s="49"/>
      <c r="E98" s="49"/>
      <c r="F98" s="49"/>
    </row>
    <row r="99" spans="1:6" s="21" customFormat="1">
      <c r="A99" s="49"/>
      <c r="B99" s="49"/>
      <c r="C99" s="49"/>
      <c r="D99" s="49"/>
      <c r="E99" s="49"/>
      <c r="F99" s="49"/>
    </row>
    <row r="100" spans="1:6" s="21" customFormat="1">
      <c r="A100" s="49"/>
      <c r="B100" s="49"/>
      <c r="C100" s="49"/>
      <c r="D100" s="49"/>
      <c r="E100" s="49"/>
      <c r="F100" s="49"/>
    </row>
    <row r="101" spans="1:6" s="21" customFormat="1">
      <c r="A101" s="49"/>
      <c r="B101" s="49"/>
      <c r="C101" s="49"/>
      <c r="D101" s="49"/>
      <c r="E101" s="49"/>
      <c r="F101" s="49"/>
    </row>
    <row r="102" spans="1:6" s="21" customFormat="1">
      <c r="A102" s="49"/>
      <c r="B102" s="49"/>
      <c r="C102" s="49"/>
      <c r="D102" s="49"/>
      <c r="E102" s="49"/>
      <c r="F102" s="49"/>
    </row>
    <row r="103" spans="1:6" s="21" customFormat="1">
      <c r="A103" s="49"/>
      <c r="B103" s="49"/>
      <c r="C103" s="49"/>
      <c r="D103" s="49"/>
      <c r="E103" s="49"/>
      <c r="F103" s="49"/>
    </row>
    <row r="104" spans="1:6" s="21" customFormat="1">
      <c r="A104" s="49"/>
      <c r="B104" s="49"/>
      <c r="C104" s="49"/>
      <c r="D104" s="49"/>
      <c r="E104" s="49"/>
      <c r="F104" s="49"/>
    </row>
    <row r="105" spans="1:6" s="21" customFormat="1">
      <c r="A105" s="49"/>
      <c r="B105" s="49"/>
      <c r="C105" s="49"/>
      <c r="D105" s="49"/>
      <c r="E105" s="49"/>
      <c r="F105" s="49"/>
    </row>
    <row r="106" spans="1:6" s="21" customFormat="1">
      <c r="A106" s="49"/>
      <c r="B106" s="49"/>
      <c r="C106" s="49"/>
      <c r="D106" s="49"/>
      <c r="E106" s="49"/>
      <c r="F106" s="49"/>
    </row>
    <row r="107" spans="1:6" s="21" customFormat="1">
      <c r="A107" s="49"/>
      <c r="B107" s="49"/>
      <c r="C107" s="49"/>
      <c r="D107" s="49"/>
      <c r="E107" s="49"/>
      <c r="F107" s="49"/>
    </row>
    <row r="108" spans="1:6" s="21" customFormat="1">
      <c r="A108" s="49"/>
      <c r="B108" s="49"/>
      <c r="C108" s="49"/>
      <c r="D108" s="49"/>
      <c r="E108" s="49"/>
      <c r="F108" s="49"/>
    </row>
    <row r="109" spans="1:6" s="21" customFormat="1">
      <c r="A109" s="49"/>
      <c r="B109" s="49"/>
      <c r="C109" s="49"/>
      <c r="D109" s="49"/>
      <c r="E109" s="49"/>
      <c r="F109" s="49"/>
    </row>
    <row r="110" spans="1:6" s="21" customFormat="1">
      <c r="A110" s="49"/>
      <c r="B110" s="49"/>
      <c r="C110" s="49"/>
      <c r="D110" s="49"/>
      <c r="E110" s="49"/>
      <c r="F110" s="49"/>
    </row>
    <row r="111" spans="1:6" s="21" customFormat="1">
      <c r="A111" s="49"/>
      <c r="B111" s="49"/>
      <c r="C111" s="49"/>
      <c r="D111" s="49"/>
      <c r="E111" s="49"/>
      <c r="F111" s="49"/>
    </row>
    <row r="112" spans="1:6" s="21" customFormat="1">
      <c r="A112" s="49"/>
      <c r="B112" s="49"/>
      <c r="C112" s="49"/>
      <c r="D112" s="49"/>
      <c r="E112" s="49"/>
      <c r="F112" s="49"/>
    </row>
    <row r="113" spans="1:6" s="21" customFormat="1">
      <c r="A113" s="49"/>
      <c r="B113" s="49"/>
      <c r="C113" s="49"/>
      <c r="D113" s="49"/>
      <c r="E113" s="49"/>
      <c r="F113" s="49"/>
    </row>
    <row r="114" spans="1:6" s="21" customFormat="1">
      <c r="A114" s="49"/>
      <c r="B114" s="49"/>
      <c r="C114" s="49"/>
      <c r="D114" s="49"/>
      <c r="E114" s="49"/>
      <c r="F114" s="49"/>
    </row>
    <row r="115" spans="1:6" s="21" customFormat="1">
      <c r="A115" s="49"/>
      <c r="B115" s="49"/>
      <c r="C115" s="49"/>
      <c r="D115" s="49"/>
      <c r="E115" s="49"/>
      <c r="F115" s="49"/>
    </row>
    <row r="116" spans="1:6" s="21" customFormat="1">
      <c r="A116" s="49"/>
      <c r="B116" s="49"/>
      <c r="C116" s="49"/>
      <c r="D116" s="49"/>
      <c r="E116" s="49"/>
      <c r="F116" s="49"/>
    </row>
    <row r="117" spans="1:6" s="21" customFormat="1">
      <c r="A117" s="49"/>
      <c r="B117" s="49"/>
      <c r="C117" s="49"/>
      <c r="D117" s="49"/>
      <c r="E117" s="49"/>
      <c r="F117" s="49"/>
    </row>
    <row r="118" spans="1:6" s="21" customFormat="1">
      <c r="A118" s="49"/>
      <c r="B118" s="49"/>
      <c r="C118" s="49"/>
      <c r="D118" s="49"/>
      <c r="E118" s="49"/>
      <c r="F118" s="49"/>
    </row>
    <row r="119" spans="1:6" s="21" customFormat="1">
      <c r="A119" s="49"/>
      <c r="B119" s="49"/>
      <c r="C119" s="49"/>
      <c r="D119" s="49"/>
      <c r="E119" s="49"/>
      <c r="F119" s="49"/>
    </row>
    <row r="120" spans="1:6" s="21" customFormat="1">
      <c r="A120" s="49"/>
      <c r="B120" s="49"/>
      <c r="C120" s="49"/>
      <c r="D120" s="49"/>
      <c r="E120" s="49"/>
      <c r="F120" s="49"/>
    </row>
    <row r="121" spans="1:6" s="21" customFormat="1">
      <c r="A121" s="49"/>
      <c r="B121" s="49"/>
      <c r="C121" s="49"/>
      <c r="D121" s="49"/>
      <c r="E121" s="49"/>
      <c r="F121" s="49"/>
    </row>
    <row r="122" spans="1:6" s="21" customFormat="1">
      <c r="A122" s="49"/>
      <c r="B122" s="49"/>
      <c r="C122" s="49"/>
      <c r="D122" s="49"/>
      <c r="E122" s="49"/>
      <c r="F122" s="49"/>
    </row>
    <row r="123" spans="1:6" s="21" customFormat="1">
      <c r="A123" s="49"/>
      <c r="B123" s="49"/>
      <c r="C123" s="49"/>
      <c r="D123" s="49"/>
      <c r="E123" s="49"/>
      <c r="F123" s="49"/>
    </row>
    <row r="124" spans="1:6" s="21" customFormat="1">
      <c r="A124" s="49"/>
      <c r="B124" s="49"/>
      <c r="C124" s="49"/>
      <c r="D124" s="49"/>
      <c r="E124" s="49"/>
      <c r="F124" s="49"/>
    </row>
    <row r="125" spans="1:6" s="21" customFormat="1">
      <c r="A125" s="49"/>
      <c r="B125" s="49"/>
      <c r="C125" s="49"/>
      <c r="D125" s="49"/>
      <c r="E125" s="49"/>
      <c r="F125" s="49"/>
    </row>
    <row r="126" spans="1:6" s="21" customFormat="1">
      <c r="A126" s="49"/>
      <c r="B126" s="49"/>
      <c r="C126" s="49"/>
      <c r="D126" s="49"/>
      <c r="E126" s="49"/>
      <c r="F126" s="49"/>
    </row>
    <row r="127" spans="1:6" s="21" customFormat="1">
      <c r="A127" s="49"/>
      <c r="B127" s="49"/>
      <c r="C127" s="49"/>
      <c r="D127" s="49"/>
      <c r="E127" s="49"/>
      <c r="F127" s="49"/>
    </row>
    <row r="128" spans="1:6" s="21" customFormat="1">
      <c r="A128" s="49"/>
      <c r="B128" s="49"/>
      <c r="C128" s="49"/>
      <c r="D128" s="49"/>
      <c r="E128" s="49"/>
      <c r="F128" s="49"/>
    </row>
    <row r="129" spans="1:6" s="21" customFormat="1">
      <c r="A129" s="49"/>
      <c r="B129" s="49"/>
      <c r="C129" s="49"/>
      <c r="D129" s="49"/>
      <c r="E129" s="49"/>
      <c r="F129" s="49"/>
    </row>
    <row r="130" spans="1:6" s="21" customFormat="1">
      <c r="A130" s="49"/>
      <c r="B130" s="49"/>
      <c r="C130" s="49"/>
      <c r="D130" s="49"/>
      <c r="E130" s="49"/>
      <c r="F130" s="49"/>
    </row>
    <row r="131" spans="1:6" s="21" customFormat="1">
      <c r="A131" s="49"/>
      <c r="B131" s="49"/>
      <c r="C131" s="49"/>
      <c r="D131" s="49"/>
      <c r="E131" s="49"/>
      <c r="F131" s="49"/>
    </row>
    <row r="132" spans="1:6" s="21" customFormat="1">
      <c r="A132" s="49"/>
      <c r="B132" s="49"/>
      <c r="C132" s="49"/>
      <c r="D132" s="49"/>
      <c r="E132" s="49"/>
      <c r="F132" s="49"/>
    </row>
    <row r="133" spans="1:6" s="21" customFormat="1">
      <c r="A133" s="49"/>
      <c r="B133" s="49"/>
      <c r="C133" s="49"/>
      <c r="D133" s="49"/>
      <c r="E133" s="49"/>
      <c r="F133" s="49"/>
    </row>
    <row r="134" spans="1:6" s="21" customFormat="1">
      <c r="A134" s="49"/>
      <c r="B134" s="49"/>
      <c r="C134" s="49"/>
      <c r="D134" s="49"/>
      <c r="E134" s="49"/>
      <c r="F134" s="49"/>
    </row>
    <row r="135" spans="1:6" s="21" customFormat="1">
      <c r="A135" s="49"/>
      <c r="B135" s="49"/>
      <c r="C135" s="49"/>
      <c r="D135" s="49"/>
      <c r="E135" s="49"/>
      <c r="F135" s="49"/>
    </row>
    <row r="136" spans="1:6" s="21" customFormat="1">
      <c r="A136" s="49"/>
      <c r="B136" s="49"/>
      <c r="C136" s="49"/>
      <c r="D136" s="49"/>
      <c r="E136" s="49"/>
      <c r="F136" s="49"/>
    </row>
    <row r="137" spans="1:6" s="21" customFormat="1">
      <c r="A137" s="49"/>
      <c r="B137" s="49"/>
      <c r="C137" s="49"/>
      <c r="D137" s="49"/>
      <c r="E137" s="49"/>
      <c r="F137" s="49"/>
    </row>
    <row r="138" spans="1:6" s="21" customFormat="1">
      <c r="A138" s="49"/>
      <c r="B138" s="49"/>
      <c r="C138" s="49"/>
      <c r="D138" s="49"/>
      <c r="E138" s="49"/>
      <c r="F138" s="49"/>
    </row>
    <row r="139" spans="1:6" s="21" customFormat="1">
      <c r="A139" s="49"/>
      <c r="B139" s="49"/>
      <c r="C139" s="49"/>
      <c r="D139" s="49"/>
      <c r="E139" s="49"/>
      <c r="F139" s="49"/>
    </row>
    <row r="140" spans="1:6" s="21" customFormat="1">
      <c r="A140" s="49"/>
      <c r="B140" s="49"/>
      <c r="C140" s="49"/>
      <c r="D140" s="49"/>
      <c r="E140" s="49"/>
      <c r="F140" s="49"/>
    </row>
    <row r="141" spans="1:6" s="21" customFormat="1">
      <c r="A141" s="49"/>
      <c r="B141" s="49"/>
      <c r="C141" s="49"/>
      <c r="D141" s="49"/>
      <c r="E141" s="49"/>
      <c r="F141" s="49"/>
    </row>
    <row r="142" spans="1:6" s="21" customFormat="1">
      <c r="A142" s="49"/>
      <c r="B142" s="49"/>
      <c r="C142" s="49"/>
      <c r="D142" s="49"/>
      <c r="E142" s="49"/>
      <c r="F142" s="49"/>
    </row>
    <row r="143" spans="1:6" s="21" customFormat="1">
      <c r="A143" s="49"/>
      <c r="B143" s="49"/>
      <c r="C143" s="49"/>
      <c r="D143" s="49"/>
      <c r="E143" s="49"/>
      <c r="F143" s="49"/>
    </row>
    <row r="144" spans="1:6" s="21" customFormat="1">
      <c r="A144" s="49"/>
      <c r="B144" s="49"/>
      <c r="C144" s="49"/>
      <c r="D144" s="49"/>
      <c r="E144" s="49"/>
      <c r="F144" s="49"/>
    </row>
    <row r="145" spans="1:6" s="21" customFormat="1">
      <c r="A145" s="49"/>
      <c r="B145" s="49"/>
      <c r="C145" s="49"/>
      <c r="D145" s="49"/>
      <c r="E145" s="49"/>
      <c r="F145" s="49"/>
    </row>
    <row r="146" spans="1:6" s="21" customFormat="1">
      <c r="A146" s="49"/>
      <c r="B146" s="49"/>
      <c r="C146" s="49"/>
      <c r="D146" s="49"/>
      <c r="E146" s="49"/>
      <c r="F146" s="49"/>
    </row>
    <row r="147" spans="1:6" s="21" customFormat="1">
      <c r="A147" s="49"/>
      <c r="B147" s="49"/>
      <c r="C147" s="49"/>
      <c r="D147" s="49"/>
      <c r="E147" s="49"/>
      <c r="F147" s="49"/>
    </row>
    <row r="148" spans="1:6" s="21" customFormat="1">
      <c r="A148" s="49"/>
      <c r="B148" s="49"/>
      <c r="C148" s="49"/>
      <c r="D148" s="49"/>
      <c r="E148" s="49"/>
      <c r="F148" s="49"/>
    </row>
    <row r="149" spans="1:6" s="21" customFormat="1">
      <c r="A149" s="49"/>
      <c r="B149" s="49"/>
      <c r="C149" s="49"/>
      <c r="D149" s="49"/>
      <c r="E149" s="49"/>
      <c r="F149" s="49"/>
    </row>
    <row r="150" spans="1:6" s="21" customFormat="1">
      <c r="A150" s="49"/>
      <c r="B150" s="49"/>
      <c r="C150" s="49"/>
      <c r="D150" s="49"/>
      <c r="E150" s="49"/>
      <c r="F150" s="49"/>
    </row>
    <row r="151" spans="1:6" s="21" customFormat="1">
      <c r="A151" s="49"/>
      <c r="B151" s="49"/>
      <c r="C151" s="49"/>
      <c r="D151" s="49"/>
      <c r="E151" s="49"/>
      <c r="F151" s="49"/>
    </row>
    <row r="152" spans="1:6" s="21" customFormat="1">
      <c r="A152" s="49"/>
      <c r="B152" s="49"/>
      <c r="C152" s="49"/>
      <c r="D152" s="49"/>
      <c r="E152" s="49"/>
      <c r="F152" s="49"/>
    </row>
    <row r="153" spans="1:6" s="21" customFormat="1">
      <c r="A153" s="49"/>
      <c r="B153" s="49"/>
      <c r="C153" s="49"/>
      <c r="D153" s="49"/>
      <c r="E153" s="49"/>
      <c r="F153" s="49"/>
    </row>
    <row r="154" spans="1:6" s="21" customFormat="1">
      <c r="A154" s="49"/>
      <c r="B154" s="49"/>
      <c r="C154" s="49"/>
      <c r="D154" s="49"/>
      <c r="E154" s="49"/>
      <c r="F154" s="49"/>
    </row>
    <row r="155" spans="1:6" s="21" customFormat="1">
      <c r="A155" s="49"/>
      <c r="B155" s="49"/>
      <c r="C155" s="49"/>
      <c r="D155" s="49"/>
      <c r="E155" s="49"/>
      <c r="F155" s="49"/>
    </row>
    <row r="156" spans="1:6" s="21" customFormat="1">
      <c r="A156" s="49"/>
      <c r="B156" s="49"/>
      <c r="C156" s="49"/>
      <c r="D156" s="49"/>
      <c r="E156" s="49"/>
      <c r="F156" s="49"/>
    </row>
    <row r="157" spans="1:6" s="21" customFormat="1">
      <c r="A157" s="49"/>
      <c r="B157" s="49"/>
      <c r="C157" s="49"/>
      <c r="D157" s="49"/>
      <c r="E157" s="49"/>
      <c r="F157" s="49"/>
    </row>
    <row r="158" spans="1:6" s="21" customFormat="1">
      <c r="A158" s="49"/>
      <c r="B158" s="49"/>
      <c r="C158" s="49"/>
      <c r="D158" s="49"/>
      <c r="E158" s="49"/>
      <c r="F158" s="49"/>
    </row>
    <row r="159" spans="1:6" s="21" customFormat="1">
      <c r="A159" s="49"/>
      <c r="B159" s="49"/>
      <c r="C159" s="49"/>
      <c r="D159" s="49"/>
      <c r="E159" s="49"/>
      <c r="F159" s="49"/>
    </row>
    <row r="160" spans="1:6" s="21" customFormat="1">
      <c r="A160" s="49"/>
      <c r="B160" s="49"/>
      <c r="C160" s="49"/>
      <c r="D160" s="49"/>
      <c r="E160" s="49"/>
      <c r="F160" s="49"/>
    </row>
    <row r="161" spans="1:6" s="21" customFormat="1">
      <c r="A161" s="49"/>
      <c r="B161" s="49"/>
      <c r="C161" s="49"/>
      <c r="D161" s="49"/>
      <c r="E161" s="49"/>
      <c r="F161" s="49"/>
    </row>
    <row r="162" spans="1:6" s="21" customFormat="1">
      <c r="A162" s="49"/>
      <c r="B162" s="49"/>
      <c r="C162" s="49"/>
      <c r="D162" s="49"/>
      <c r="E162" s="49"/>
      <c r="F162" s="49"/>
    </row>
    <row r="163" spans="1:6" s="21" customFormat="1">
      <c r="A163" s="49"/>
      <c r="B163" s="49"/>
      <c r="C163" s="49"/>
      <c r="D163" s="49"/>
      <c r="E163" s="49"/>
      <c r="F163" s="49"/>
    </row>
    <row r="164" spans="1:6" s="21" customFormat="1">
      <c r="A164" s="49"/>
      <c r="B164" s="49"/>
      <c r="C164" s="49"/>
      <c r="D164" s="49"/>
      <c r="E164" s="49"/>
      <c r="F164" s="49"/>
    </row>
    <row r="165" spans="1:6" s="21" customFormat="1">
      <c r="A165" s="49"/>
      <c r="B165" s="49"/>
      <c r="C165" s="49"/>
      <c r="D165" s="49"/>
      <c r="E165" s="49"/>
      <c r="F165" s="49"/>
    </row>
    <row r="166" spans="1:6" s="21" customFormat="1">
      <c r="A166" s="49"/>
      <c r="B166" s="49"/>
      <c r="C166" s="49"/>
      <c r="D166" s="49"/>
      <c r="E166" s="49"/>
      <c r="F166" s="49"/>
    </row>
    <row r="167" spans="1:6" s="21" customFormat="1">
      <c r="A167" s="49"/>
      <c r="B167" s="49"/>
      <c r="C167" s="49"/>
      <c r="D167" s="49"/>
      <c r="E167" s="49"/>
      <c r="F167" s="49"/>
    </row>
    <row r="168" spans="1:6" s="21" customFormat="1">
      <c r="A168" s="49"/>
      <c r="B168" s="49"/>
      <c r="C168" s="49"/>
      <c r="D168" s="49"/>
      <c r="E168" s="49"/>
      <c r="F168" s="49"/>
    </row>
    <row r="169" spans="1:6" s="21" customFormat="1">
      <c r="A169" s="49"/>
      <c r="B169" s="49"/>
      <c r="C169" s="49"/>
      <c r="D169" s="49"/>
      <c r="E169" s="49"/>
      <c r="F169" s="49"/>
    </row>
    <row r="170" spans="1:6" s="21" customFormat="1">
      <c r="A170" s="49"/>
      <c r="B170" s="49"/>
      <c r="C170" s="49"/>
      <c r="D170" s="49"/>
      <c r="E170" s="49"/>
      <c r="F170" s="49"/>
    </row>
    <row r="171" spans="1:6" s="21" customFormat="1">
      <c r="A171" s="49"/>
      <c r="B171" s="49"/>
      <c r="C171" s="49"/>
      <c r="D171" s="49"/>
      <c r="E171" s="49"/>
      <c r="F171" s="49"/>
    </row>
    <row r="172" spans="1:6" s="21" customFormat="1">
      <c r="A172" s="49"/>
      <c r="B172" s="49"/>
      <c r="C172" s="49"/>
      <c r="D172" s="49"/>
      <c r="E172" s="49"/>
      <c r="F172" s="49"/>
    </row>
    <row r="173" spans="1:6" s="21" customFormat="1">
      <c r="A173" s="49"/>
      <c r="B173" s="49"/>
      <c r="C173" s="49"/>
      <c r="D173" s="49"/>
      <c r="E173" s="49"/>
      <c r="F173" s="49"/>
    </row>
    <row r="174" spans="1:6" s="21" customFormat="1">
      <c r="A174" s="49"/>
      <c r="B174" s="49"/>
      <c r="C174" s="49"/>
      <c r="D174" s="49"/>
      <c r="E174" s="49"/>
      <c r="F174" s="49"/>
    </row>
    <row r="175" spans="1:6" s="21" customFormat="1">
      <c r="A175" s="49"/>
      <c r="B175" s="49"/>
      <c r="C175" s="49"/>
      <c r="D175" s="49"/>
      <c r="E175" s="49"/>
      <c r="F175" s="49"/>
    </row>
    <row r="176" spans="1:6" s="21" customFormat="1">
      <c r="A176" s="49"/>
      <c r="B176" s="49"/>
      <c r="C176" s="49"/>
      <c r="D176" s="49"/>
      <c r="E176" s="49"/>
      <c r="F176" s="49"/>
    </row>
    <row r="177" spans="1:6" s="21" customFormat="1">
      <c r="A177" s="49"/>
      <c r="B177" s="49"/>
      <c r="C177" s="49"/>
      <c r="D177" s="49"/>
      <c r="E177" s="49"/>
      <c r="F177" s="49"/>
    </row>
    <row r="178" spans="1:6" s="21" customFormat="1">
      <c r="A178" s="49"/>
      <c r="B178" s="49"/>
      <c r="C178" s="49"/>
      <c r="D178" s="49"/>
      <c r="E178" s="49"/>
      <c r="F178" s="49"/>
    </row>
    <row r="179" spans="1:6" s="21" customFormat="1">
      <c r="A179" s="49"/>
      <c r="B179" s="49"/>
      <c r="C179" s="49"/>
      <c r="D179" s="49"/>
      <c r="E179" s="49"/>
      <c r="F179" s="49"/>
    </row>
    <row r="180" spans="1:6" s="21" customFormat="1">
      <c r="A180" s="49"/>
      <c r="B180" s="49"/>
      <c r="C180" s="49"/>
      <c r="D180" s="49"/>
      <c r="E180" s="49"/>
      <c r="F180" s="49"/>
    </row>
    <row r="181" spans="1:6" s="21" customFormat="1">
      <c r="A181" s="49"/>
      <c r="B181" s="49"/>
      <c r="C181" s="49"/>
      <c r="D181" s="49"/>
      <c r="E181" s="49"/>
      <c r="F181" s="49"/>
    </row>
    <row r="182" spans="1:6" s="21" customFormat="1">
      <c r="A182" s="49"/>
      <c r="B182" s="49"/>
      <c r="C182" s="49"/>
      <c r="D182" s="49"/>
      <c r="E182" s="49"/>
      <c r="F182" s="49"/>
    </row>
    <row r="183" spans="1:6" s="21" customFormat="1">
      <c r="A183" s="49"/>
      <c r="B183" s="49"/>
      <c r="C183" s="49"/>
      <c r="D183" s="49"/>
      <c r="E183" s="49"/>
      <c r="F183" s="49"/>
    </row>
    <row r="184" spans="1:6" s="21" customFormat="1">
      <c r="A184" s="49"/>
      <c r="B184" s="49"/>
      <c r="C184" s="49"/>
      <c r="D184" s="49"/>
      <c r="E184" s="49"/>
      <c r="F184" s="49"/>
    </row>
    <row r="185" spans="1:6" s="21" customFormat="1">
      <c r="A185" s="49"/>
      <c r="B185" s="49"/>
      <c r="C185" s="49"/>
      <c r="D185" s="49"/>
      <c r="E185" s="49"/>
      <c r="F185" s="49"/>
    </row>
    <row r="186" spans="1:6" s="21" customFormat="1">
      <c r="A186" s="49"/>
      <c r="B186" s="49"/>
      <c r="C186" s="49"/>
      <c r="D186" s="49"/>
      <c r="E186" s="49"/>
      <c r="F186" s="49"/>
    </row>
    <row r="187" spans="1:6" s="21" customFormat="1">
      <c r="A187" s="49"/>
      <c r="B187" s="49"/>
      <c r="C187" s="49"/>
      <c r="D187" s="49"/>
      <c r="E187" s="49"/>
      <c r="F187" s="49"/>
    </row>
    <row r="188" spans="1:6" s="21" customFormat="1">
      <c r="A188" s="49"/>
      <c r="B188" s="49"/>
      <c r="C188" s="49"/>
      <c r="D188" s="49"/>
      <c r="E188" s="49"/>
      <c r="F188" s="49"/>
    </row>
    <row r="189" spans="1:6" s="21" customFormat="1">
      <c r="A189" s="49"/>
      <c r="B189" s="49"/>
      <c r="C189" s="49"/>
      <c r="D189" s="49"/>
      <c r="E189" s="49"/>
      <c r="F189" s="49"/>
    </row>
    <row r="190" spans="1:6" s="21" customFormat="1">
      <c r="A190" s="49"/>
      <c r="B190" s="49"/>
      <c r="C190" s="49"/>
      <c r="D190" s="49"/>
      <c r="E190" s="49"/>
      <c r="F190" s="49"/>
    </row>
    <row r="191" spans="1:6" s="21" customFormat="1">
      <c r="A191" s="49"/>
      <c r="B191" s="49"/>
      <c r="C191" s="49"/>
      <c r="D191" s="49"/>
      <c r="E191" s="49"/>
      <c r="F191" s="49"/>
    </row>
    <row r="192" spans="1:6" s="21" customFormat="1">
      <c r="A192" s="49"/>
      <c r="B192" s="49"/>
      <c r="C192" s="49"/>
      <c r="D192" s="49"/>
      <c r="E192" s="49"/>
      <c r="F192" s="49"/>
    </row>
    <row r="193" spans="1:6" s="21" customFormat="1">
      <c r="A193" s="49"/>
      <c r="B193" s="49"/>
      <c r="C193" s="49"/>
      <c r="D193" s="49"/>
      <c r="E193" s="49"/>
      <c r="F193" s="49"/>
    </row>
    <row r="194" spans="1:6" s="21" customFormat="1">
      <c r="A194" s="49"/>
      <c r="B194" s="49"/>
      <c r="C194" s="49"/>
      <c r="D194" s="49"/>
      <c r="E194" s="49"/>
      <c r="F194" s="49"/>
    </row>
    <row r="195" spans="1:6" s="21" customFormat="1">
      <c r="A195" s="49"/>
      <c r="B195" s="49"/>
      <c r="C195" s="49"/>
      <c r="D195" s="49"/>
      <c r="E195" s="49"/>
      <c r="F195" s="49"/>
    </row>
    <row r="196" spans="1:6" s="21" customFormat="1">
      <c r="A196" s="49"/>
      <c r="B196" s="49"/>
      <c r="C196" s="49"/>
      <c r="D196" s="49"/>
      <c r="E196" s="49"/>
      <c r="F196" s="49"/>
    </row>
    <row r="197" spans="1:6" s="21" customFormat="1">
      <c r="A197" s="49"/>
      <c r="B197" s="49"/>
      <c r="C197" s="49"/>
      <c r="D197" s="49"/>
      <c r="E197" s="49"/>
      <c r="F197" s="49"/>
    </row>
    <row r="198" spans="1:6" s="21" customFormat="1">
      <c r="A198" s="49"/>
      <c r="B198" s="49"/>
      <c r="C198" s="49"/>
      <c r="D198" s="49"/>
      <c r="E198" s="49"/>
      <c r="F198" s="49"/>
    </row>
    <row r="199" spans="1:6" s="21" customFormat="1">
      <c r="A199" s="49"/>
      <c r="B199" s="49"/>
      <c r="C199" s="49"/>
      <c r="D199" s="49"/>
      <c r="E199" s="49"/>
      <c r="F199" s="49"/>
    </row>
    <row r="200" spans="1:6" s="21" customFormat="1">
      <c r="A200" s="49"/>
      <c r="B200" s="49"/>
      <c r="C200" s="49"/>
      <c r="D200" s="49"/>
      <c r="E200" s="49"/>
      <c r="F200" s="49"/>
    </row>
    <row r="201" spans="1:6" s="21" customFormat="1">
      <c r="A201" s="49"/>
      <c r="B201" s="49"/>
      <c r="C201" s="49"/>
      <c r="D201" s="49"/>
      <c r="E201" s="49"/>
      <c r="F201" s="49"/>
    </row>
    <row r="202" spans="1:6" s="21" customFormat="1">
      <c r="A202" s="49"/>
      <c r="B202" s="49"/>
      <c r="C202" s="49"/>
      <c r="D202" s="49"/>
      <c r="E202" s="49"/>
      <c r="F202" s="49"/>
    </row>
    <row r="203" spans="1:6" s="21" customFormat="1">
      <c r="A203" s="49"/>
      <c r="B203" s="49"/>
      <c r="C203" s="49"/>
      <c r="D203" s="49"/>
      <c r="E203" s="49"/>
      <c r="F203" s="49"/>
    </row>
    <row r="204" spans="1:6" s="21" customFormat="1">
      <c r="A204" s="49"/>
      <c r="B204" s="49"/>
      <c r="C204" s="49"/>
      <c r="D204" s="49"/>
      <c r="E204" s="49"/>
      <c r="F204" s="49"/>
    </row>
    <row r="205" spans="1:6" s="21" customFormat="1">
      <c r="A205" s="49"/>
      <c r="B205" s="49"/>
      <c r="C205" s="49"/>
      <c r="D205" s="49"/>
      <c r="E205" s="49"/>
      <c r="F205" s="49"/>
    </row>
    <row r="206" spans="1:6" s="21" customFormat="1">
      <c r="A206" s="49"/>
      <c r="B206" s="49"/>
      <c r="C206" s="49"/>
      <c r="D206" s="49"/>
      <c r="E206" s="49"/>
      <c r="F206" s="49"/>
    </row>
    <row r="207" spans="1:6" s="21" customFormat="1">
      <c r="A207" s="49"/>
      <c r="B207" s="49"/>
      <c r="C207" s="49"/>
      <c r="D207" s="49"/>
      <c r="E207" s="49"/>
      <c r="F207" s="49"/>
    </row>
    <row r="208" spans="1:6" s="21" customFormat="1">
      <c r="A208" s="49"/>
      <c r="B208" s="49"/>
      <c r="C208" s="49"/>
      <c r="D208" s="49"/>
      <c r="E208" s="49"/>
      <c r="F208" s="49"/>
    </row>
    <row r="209" spans="1:6" s="21" customFormat="1">
      <c r="A209" s="49"/>
      <c r="B209" s="49"/>
      <c r="C209" s="49"/>
      <c r="D209" s="49"/>
      <c r="E209" s="49"/>
      <c r="F209" s="49"/>
    </row>
    <row r="210" spans="1:6" s="21" customFormat="1">
      <c r="A210" s="49"/>
      <c r="B210" s="49"/>
      <c r="C210" s="49"/>
      <c r="D210" s="49"/>
      <c r="E210" s="49"/>
      <c r="F210" s="49"/>
    </row>
    <row r="211" spans="1:6" s="21" customFormat="1">
      <c r="A211" s="49"/>
      <c r="B211" s="49"/>
      <c r="C211" s="49"/>
      <c r="D211" s="49"/>
      <c r="E211" s="49"/>
      <c r="F211" s="49"/>
    </row>
    <row r="212" spans="1:6" s="21" customFormat="1">
      <c r="A212" s="49"/>
      <c r="B212" s="49"/>
      <c r="C212" s="49"/>
      <c r="D212" s="49"/>
      <c r="E212" s="49"/>
      <c r="F212" s="49"/>
    </row>
    <row r="213" spans="1:6" s="21" customFormat="1">
      <c r="A213" s="49"/>
      <c r="B213" s="49"/>
      <c r="C213" s="49"/>
      <c r="D213" s="49"/>
      <c r="E213" s="49"/>
      <c r="F213" s="49"/>
    </row>
    <row r="214" spans="1:6" s="21" customFormat="1">
      <c r="A214" s="49"/>
      <c r="B214" s="49"/>
      <c r="C214" s="49"/>
      <c r="D214" s="49"/>
      <c r="E214" s="49"/>
      <c r="F214" s="49"/>
    </row>
    <row r="215" spans="1:6" s="21" customFormat="1">
      <c r="A215" s="49"/>
      <c r="B215" s="49"/>
      <c r="C215" s="49"/>
      <c r="D215" s="49"/>
      <c r="E215" s="49"/>
      <c r="F215" s="49"/>
    </row>
    <row r="216" spans="1:6" s="21" customFormat="1">
      <c r="A216" s="49"/>
      <c r="B216" s="49"/>
      <c r="C216" s="49"/>
      <c r="D216" s="49"/>
      <c r="E216" s="49"/>
      <c r="F216" s="49"/>
    </row>
    <row r="217" spans="1:6" s="21" customFormat="1">
      <c r="A217" s="49"/>
      <c r="B217" s="49"/>
      <c r="C217" s="49"/>
      <c r="D217" s="49"/>
      <c r="E217" s="49"/>
      <c r="F217" s="49"/>
    </row>
    <row r="218" spans="1:6" s="21" customFormat="1">
      <c r="A218" s="49"/>
      <c r="B218" s="49"/>
      <c r="C218" s="49"/>
      <c r="D218" s="49"/>
      <c r="E218" s="49"/>
      <c r="F218" s="49"/>
    </row>
    <row r="219" spans="1:6" s="21" customFormat="1">
      <c r="A219" s="49"/>
      <c r="B219" s="49"/>
      <c r="C219" s="49"/>
      <c r="D219" s="49"/>
      <c r="E219" s="49"/>
      <c r="F219" s="49"/>
    </row>
    <row r="220" spans="1:6" s="21" customFormat="1">
      <c r="A220" s="49"/>
      <c r="B220" s="49"/>
      <c r="C220" s="49"/>
      <c r="D220" s="49"/>
      <c r="E220" s="49"/>
      <c r="F220" s="49"/>
    </row>
    <row r="221" spans="1:6" s="21" customFormat="1">
      <c r="A221" s="49"/>
      <c r="B221" s="49"/>
      <c r="C221" s="49"/>
      <c r="D221" s="49"/>
      <c r="E221" s="49"/>
      <c r="F221" s="49"/>
    </row>
    <row r="222" spans="1:6" s="21" customFormat="1">
      <c r="A222" s="49"/>
      <c r="B222" s="49"/>
      <c r="C222" s="49"/>
      <c r="D222" s="49"/>
      <c r="E222" s="49"/>
      <c r="F222" s="49"/>
    </row>
    <row r="223" spans="1:6" s="21" customFormat="1">
      <c r="A223" s="49"/>
      <c r="B223" s="49"/>
      <c r="C223" s="49"/>
      <c r="D223" s="49"/>
      <c r="E223" s="49"/>
      <c r="F223" s="49"/>
    </row>
    <row r="224" spans="1:6" s="21" customFormat="1">
      <c r="A224" s="49"/>
      <c r="B224" s="49"/>
      <c r="C224" s="49"/>
      <c r="D224" s="49"/>
      <c r="E224" s="49"/>
      <c r="F224" s="49"/>
    </row>
    <row r="225" spans="1:6" s="21" customFormat="1">
      <c r="A225" s="49"/>
      <c r="B225" s="49"/>
      <c r="C225" s="49"/>
      <c r="D225" s="49"/>
      <c r="E225" s="49"/>
      <c r="F225" s="49"/>
    </row>
    <row r="226" spans="1:6" s="21" customFormat="1">
      <c r="A226" s="49"/>
      <c r="B226" s="49"/>
      <c r="C226" s="49"/>
      <c r="D226" s="49"/>
      <c r="E226" s="49"/>
      <c r="F226" s="49"/>
    </row>
    <row r="227" spans="1:6" s="21" customFormat="1">
      <c r="A227" s="49"/>
      <c r="B227" s="49"/>
      <c r="C227" s="49"/>
      <c r="D227" s="49"/>
      <c r="E227" s="49"/>
      <c r="F227" s="49"/>
    </row>
    <row r="228" spans="1:6" s="21" customFormat="1">
      <c r="A228" s="49"/>
      <c r="B228" s="49"/>
      <c r="C228" s="49"/>
      <c r="D228" s="49"/>
      <c r="E228" s="49"/>
      <c r="F228" s="49"/>
    </row>
    <row r="229" spans="1:6" s="21" customFormat="1">
      <c r="A229" s="49"/>
      <c r="B229" s="49"/>
      <c r="C229" s="49"/>
      <c r="D229" s="49"/>
      <c r="E229" s="49"/>
      <c r="F229" s="49"/>
    </row>
    <row r="230" spans="1:6" s="21" customFormat="1">
      <c r="A230" s="49"/>
      <c r="B230" s="49"/>
      <c r="C230" s="49"/>
      <c r="D230" s="49"/>
      <c r="E230" s="49"/>
      <c r="F230" s="49"/>
    </row>
    <row r="231" spans="1:6" s="21" customFormat="1">
      <c r="A231" s="49"/>
      <c r="B231" s="49"/>
      <c r="C231" s="49"/>
      <c r="D231" s="49"/>
      <c r="E231" s="49"/>
      <c r="F231" s="49"/>
    </row>
    <row r="232" spans="1:6" s="21" customFormat="1">
      <c r="A232" s="49"/>
      <c r="B232" s="49"/>
      <c r="C232" s="49"/>
      <c r="D232" s="49"/>
      <c r="E232" s="49"/>
      <c r="F232" s="49"/>
    </row>
    <row r="233" spans="1:6" s="21" customFormat="1">
      <c r="A233" s="49"/>
      <c r="B233" s="49"/>
      <c r="C233" s="49"/>
      <c r="D233" s="49"/>
      <c r="E233" s="49"/>
      <c r="F233" s="49"/>
    </row>
    <row r="234" spans="1:6" s="21" customFormat="1">
      <c r="A234" s="49"/>
      <c r="B234" s="49"/>
      <c r="C234" s="49"/>
      <c r="D234" s="49"/>
      <c r="E234" s="49"/>
      <c r="F234" s="49"/>
    </row>
    <row r="235" spans="1:6" s="21" customFormat="1">
      <c r="A235" s="49"/>
      <c r="B235" s="49"/>
      <c r="C235" s="49"/>
      <c r="D235" s="49"/>
      <c r="E235" s="49"/>
      <c r="F235" s="49"/>
    </row>
    <row r="236" spans="1:6" s="21" customFormat="1">
      <c r="A236" s="49"/>
      <c r="B236" s="49"/>
      <c r="C236" s="49"/>
      <c r="D236" s="49"/>
      <c r="E236" s="49"/>
      <c r="F236" s="49"/>
    </row>
    <row r="237" spans="1:6" s="21" customFormat="1">
      <c r="A237" s="49"/>
      <c r="B237" s="49"/>
      <c r="C237" s="49"/>
      <c r="D237" s="49"/>
      <c r="E237" s="49"/>
      <c r="F237" s="49"/>
    </row>
    <row r="238" spans="1:6" s="21" customFormat="1">
      <c r="A238" s="49"/>
      <c r="B238" s="49"/>
      <c r="C238" s="49"/>
      <c r="D238" s="49"/>
      <c r="E238" s="49"/>
      <c r="F238" s="49"/>
    </row>
    <row r="239" spans="1:6" s="21" customFormat="1">
      <c r="A239" s="49"/>
      <c r="B239" s="49"/>
      <c r="C239" s="49"/>
      <c r="D239" s="49"/>
      <c r="E239" s="49"/>
      <c r="F239" s="49"/>
    </row>
    <row r="240" spans="1:6" s="21" customFormat="1">
      <c r="A240" s="49"/>
      <c r="B240" s="49"/>
      <c r="C240" s="49"/>
      <c r="D240" s="49"/>
      <c r="E240" s="49"/>
      <c r="F240" s="49"/>
    </row>
    <row r="241" spans="1:6" s="21" customFormat="1">
      <c r="A241" s="49"/>
      <c r="B241" s="49"/>
      <c r="C241" s="49"/>
      <c r="D241" s="49"/>
      <c r="E241" s="49"/>
      <c r="F241" s="49"/>
    </row>
    <row r="242" spans="1:6" s="21" customFormat="1">
      <c r="A242" s="49"/>
      <c r="B242" s="49"/>
      <c r="C242" s="49"/>
      <c r="D242" s="49"/>
      <c r="E242" s="49"/>
      <c r="F242" s="49"/>
    </row>
    <row r="243" spans="1:6" s="21" customFormat="1">
      <c r="A243" s="49"/>
      <c r="B243" s="49"/>
      <c r="C243" s="49"/>
      <c r="D243" s="49"/>
      <c r="E243" s="49"/>
      <c r="F243" s="49"/>
    </row>
    <row r="244" spans="1:6" s="21" customFormat="1">
      <c r="A244" s="49"/>
      <c r="B244" s="49"/>
      <c r="C244" s="49"/>
      <c r="D244" s="49"/>
      <c r="E244" s="49"/>
      <c r="F244" s="49"/>
    </row>
    <row r="245" spans="1:6" s="21" customFormat="1">
      <c r="A245" s="49"/>
      <c r="B245" s="49"/>
      <c r="C245" s="49"/>
      <c r="D245" s="49"/>
      <c r="E245" s="49"/>
      <c r="F245" s="49"/>
    </row>
    <row r="246" spans="1:6" s="21" customFormat="1">
      <c r="A246" s="49"/>
      <c r="B246" s="49"/>
      <c r="C246" s="49"/>
      <c r="D246" s="49"/>
      <c r="E246" s="49"/>
      <c r="F246" s="49"/>
    </row>
    <row r="247" spans="1:6" s="21" customFormat="1">
      <c r="A247" s="49"/>
      <c r="B247" s="49"/>
      <c r="C247" s="49"/>
      <c r="D247" s="49"/>
      <c r="E247" s="49"/>
      <c r="F247" s="49"/>
    </row>
    <row r="248" spans="1:6" s="21" customFormat="1">
      <c r="A248" s="49"/>
      <c r="B248" s="49"/>
      <c r="C248" s="49"/>
      <c r="D248" s="49"/>
      <c r="E248" s="49"/>
      <c r="F248" s="49"/>
    </row>
    <row r="249" spans="1:6" s="21" customFormat="1">
      <c r="A249" s="49"/>
      <c r="B249" s="49"/>
      <c r="C249" s="49"/>
      <c r="D249" s="49"/>
      <c r="E249" s="49"/>
      <c r="F249" s="49"/>
    </row>
    <row r="250" spans="1:6" s="21" customFormat="1">
      <c r="A250" s="49"/>
      <c r="B250" s="49"/>
      <c r="C250" s="49"/>
      <c r="D250" s="49"/>
      <c r="E250" s="49"/>
      <c r="F250" s="49"/>
    </row>
    <row r="251" spans="1:6" s="21" customFormat="1">
      <c r="A251" s="49"/>
      <c r="B251" s="49"/>
      <c r="C251" s="49"/>
      <c r="D251" s="49"/>
      <c r="E251" s="49"/>
      <c r="F251" s="49"/>
    </row>
    <row r="252" spans="1:6" s="21" customFormat="1">
      <c r="A252" s="49"/>
      <c r="B252" s="49"/>
      <c r="C252" s="49"/>
      <c r="D252" s="49"/>
      <c r="E252" s="49"/>
      <c r="F252" s="49"/>
    </row>
    <row r="253" spans="1:6" s="21" customFormat="1">
      <c r="A253" s="49"/>
      <c r="B253" s="49"/>
      <c r="C253" s="49"/>
      <c r="D253" s="49"/>
      <c r="E253" s="49"/>
      <c r="F253" s="49"/>
    </row>
    <row r="254" spans="1:6" s="21" customFormat="1">
      <c r="A254" s="49"/>
      <c r="B254" s="49"/>
      <c r="C254" s="49"/>
      <c r="D254" s="49"/>
      <c r="E254" s="49"/>
      <c r="F254" s="49"/>
    </row>
    <row r="255" spans="1:6" s="21" customFormat="1">
      <c r="A255" s="49"/>
      <c r="B255" s="49"/>
      <c r="C255" s="49"/>
      <c r="D255" s="49"/>
      <c r="E255" s="49"/>
      <c r="F255" s="49"/>
    </row>
    <row r="256" spans="1:6" s="21" customFormat="1">
      <c r="A256" s="49"/>
      <c r="B256" s="49"/>
      <c r="C256" s="49"/>
      <c r="D256" s="49"/>
      <c r="E256" s="49"/>
      <c r="F256" s="49"/>
    </row>
    <row r="257" spans="1:6" s="21" customFormat="1">
      <c r="A257" s="49"/>
      <c r="B257" s="49"/>
      <c r="C257" s="49"/>
      <c r="D257" s="49"/>
      <c r="E257" s="49"/>
      <c r="F257" s="49"/>
    </row>
    <row r="258" spans="1:6" s="21" customFormat="1">
      <c r="A258" s="49"/>
      <c r="B258" s="49"/>
      <c r="C258" s="49"/>
      <c r="D258" s="49"/>
      <c r="E258" s="49"/>
      <c r="F258" s="49"/>
    </row>
    <row r="259" spans="1:6" s="21" customFormat="1">
      <c r="A259" s="49"/>
      <c r="B259" s="49"/>
      <c r="C259" s="49"/>
      <c r="D259" s="49"/>
      <c r="E259" s="49"/>
      <c r="F259" s="49"/>
    </row>
    <row r="260" spans="1:6" s="21" customFormat="1">
      <c r="A260" s="49"/>
      <c r="B260" s="49"/>
      <c r="C260" s="49"/>
      <c r="D260" s="49"/>
      <c r="E260" s="49"/>
      <c r="F260" s="49"/>
    </row>
    <row r="261" spans="1:6" s="21" customFormat="1">
      <c r="A261" s="49"/>
      <c r="B261" s="49"/>
      <c r="C261" s="49"/>
      <c r="D261" s="49"/>
      <c r="E261" s="49"/>
      <c r="F261" s="49"/>
    </row>
    <row r="262" spans="1:6" s="21" customFormat="1">
      <c r="A262" s="49"/>
      <c r="B262" s="49"/>
      <c r="C262" s="49"/>
      <c r="D262" s="49"/>
      <c r="E262" s="49"/>
      <c r="F262" s="49"/>
    </row>
    <row r="263" spans="1:6" s="21" customFormat="1">
      <c r="A263" s="49"/>
      <c r="B263" s="49"/>
      <c r="C263" s="49"/>
      <c r="D263" s="49"/>
      <c r="E263" s="49"/>
      <c r="F263" s="49"/>
    </row>
    <row r="264" spans="1:6" s="21" customFormat="1">
      <c r="A264" s="49"/>
      <c r="B264" s="49"/>
      <c r="C264" s="49"/>
      <c r="D264" s="49"/>
      <c r="E264" s="49"/>
      <c r="F264" s="49"/>
    </row>
    <row r="265" spans="1:6" s="21" customFormat="1">
      <c r="A265" s="49"/>
      <c r="B265" s="49"/>
      <c r="C265" s="49"/>
      <c r="D265" s="49"/>
      <c r="E265" s="49"/>
      <c r="F265" s="49"/>
    </row>
    <row r="266" spans="1:6" s="21" customFormat="1">
      <c r="A266" s="49"/>
      <c r="B266" s="49"/>
      <c r="C266" s="49"/>
      <c r="D266" s="49"/>
      <c r="E266" s="49"/>
      <c r="F266" s="49"/>
    </row>
    <row r="267" spans="1:6" s="21" customFormat="1">
      <c r="A267" s="49"/>
      <c r="B267" s="49"/>
      <c r="C267" s="49"/>
      <c r="D267" s="49"/>
      <c r="E267" s="49"/>
      <c r="F267" s="49"/>
    </row>
    <row r="268" spans="1:6" s="21" customFormat="1">
      <c r="A268" s="49"/>
      <c r="B268" s="49"/>
      <c r="C268" s="49"/>
      <c r="D268" s="49"/>
      <c r="E268" s="49"/>
      <c r="F268" s="49"/>
    </row>
    <row r="269" spans="1:6" s="21" customFormat="1">
      <c r="A269" s="49"/>
      <c r="B269" s="49"/>
      <c r="C269" s="49"/>
      <c r="D269" s="49"/>
      <c r="E269" s="49"/>
      <c r="F269" s="49"/>
    </row>
    <row r="270" spans="1:6" s="21" customFormat="1">
      <c r="A270" s="49"/>
      <c r="B270" s="49"/>
      <c r="C270" s="49"/>
      <c r="D270" s="49"/>
      <c r="E270" s="49"/>
      <c r="F270" s="49"/>
    </row>
    <row r="271" spans="1:6" s="21" customFormat="1">
      <c r="A271" s="49"/>
      <c r="B271" s="49"/>
      <c r="C271" s="49"/>
      <c r="D271" s="49"/>
      <c r="E271" s="49"/>
      <c r="F271" s="49"/>
    </row>
    <row r="272" spans="1:6" s="21" customFormat="1">
      <c r="A272" s="49"/>
      <c r="B272" s="49"/>
      <c r="C272" s="49"/>
      <c r="D272" s="49"/>
      <c r="E272" s="49"/>
      <c r="F272" s="49"/>
    </row>
    <row r="273" spans="1:6" s="21" customFormat="1">
      <c r="A273" s="49"/>
      <c r="B273" s="49"/>
      <c r="C273" s="49"/>
      <c r="D273" s="49"/>
      <c r="E273" s="49"/>
      <c r="F273" s="49"/>
    </row>
    <row r="274" spans="1:6" s="21" customFormat="1">
      <c r="A274" s="49"/>
      <c r="B274" s="49"/>
      <c r="C274" s="49"/>
      <c r="D274" s="49"/>
      <c r="E274" s="49"/>
      <c r="F274" s="49"/>
    </row>
    <row r="275" spans="1:6" s="21" customFormat="1">
      <c r="A275" s="49"/>
      <c r="B275" s="49"/>
      <c r="C275" s="49"/>
      <c r="D275" s="49"/>
      <c r="E275" s="49"/>
      <c r="F275" s="49"/>
    </row>
    <row r="276" spans="1:6" s="21" customFormat="1">
      <c r="A276" s="49"/>
      <c r="B276" s="49"/>
      <c r="C276" s="49"/>
      <c r="D276" s="49"/>
      <c r="E276" s="49"/>
      <c r="F276" s="49"/>
    </row>
    <row r="277" spans="1:6" s="21" customFormat="1">
      <c r="A277" s="49"/>
      <c r="B277" s="49"/>
      <c r="C277" s="49"/>
      <c r="D277" s="49"/>
      <c r="E277" s="49"/>
      <c r="F277" s="49"/>
    </row>
    <row r="278" spans="1:6" s="21" customFormat="1">
      <c r="A278" s="49"/>
      <c r="B278" s="49"/>
      <c r="C278" s="49"/>
      <c r="D278" s="49"/>
      <c r="E278" s="49"/>
      <c r="F278" s="49"/>
    </row>
    <row r="279" spans="1:6" s="21" customFormat="1">
      <c r="A279" s="49"/>
      <c r="B279" s="49"/>
      <c r="C279" s="49"/>
      <c r="D279" s="49"/>
      <c r="E279" s="49"/>
      <c r="F279" s="49"/>
    </row>
    <row r="280" spans="1:6" s="21" customFormat="1">
      <c r="A280" s="49"/>
      <c r="B280" s="49"/>
      <c r="C280" s="49"/>
      <c r="D280" s="49"/>
      <c r="E280" s="49"/>
      <c r="F280" s="49"/>
    </row>
    <row r="281" spans="1:6" s="21" customFormat="1">
      <c r="A281" s="49"/>
      <c r="B281" s="49"/>
      <c r="C281" s="49"/>
      <c r="D281" s="49"/>
      <c r="E281" s="49"/>
      <c r="F281" s="49"/>
    </row>
    <row r="282" spans="1:6" s="21" customFormat="1">
      <c r="A282" s="49"/>
      <c r="B282" s="49"/>
      <c r="C282" s="49"/>
      <c r="D282" s="49"/>
      <c r="E282" s="49"/>
      <c r="F282" s="49"/>
    </row>
    <row r="283" spans="1:6" s="21" customFormat="1">
      <c r="A283" s="49"/>
      <c r="B283" s="49"/>
      <c r="C283" s="49"/>
      <c r="D283" s="49"/>
      <c r="E283" s="49"/>
      <c r="F283" s="49"/>
    </row>
    <row r="284" spans="1:6" s="21" customFormat="1">
      <c r="A284" s="49"/>
      <c r="B284" s="49"/>
      <c r="C284" s="49"/>
      <c r="D284" s="49"/>
      <c r="E284" s="49"/>
      <c r="F284" s="49"/>
    </row>
    <row r="285" spans="1:6" s="21" customFormat="1">
      <c r="A285" s="49"/>
      <c r="B285" s="49"/>
      <c r="C285" s="49"/>
      <c r="D285" s="49"/>
      <c r="E285" s="49"/>
      <c r="F285" s="49"/>
    </row>
    <row r="286" spans="1:6" s="21" customFormat="1">
      <c r="A286" s="49"/>
      <c r="B286" s="49"/>
      <c r="C286" s="49"/>
      <c r="D286" s="49"/>
      <c r="E286" s="49"/>
      <c r="F286" s="49"/>
    </row>
    <row r="287" spans="1:6" s="21" customFormat="1">
      <c r="A287" s="49"/>
      <c r="B287" s="49"/>
      <c r="C287" s="49"/>
      <c r="D287" s="49"/>
      <c r="E287" s="49"/>
      <c r="F287" s="49"/>
    </row>
    <row r="288" spans="1:6" s="21" customFormat="1">
      <c r="A288" s="49"/>
      <c r="B288" s="49"/>
      <c r="C288" s="49"/>
      <c r="D288" s="49"/>
      <c r="E288" s="49"/>
      <c r="F288" s="49"/>
    </row>
    <row r="289" spans="1:6" s="21" customFormat="1">
      <c r="A289" s="49"/>
      <c r="B289" s="49"/>
      <c r="C289" s="49"/>
      <c r="D289" s="49"/>
      <c r="E289" s="49"/>
      <c r="F289" s="49"/>
    </row>
    <row r="290" spans="1:6" s="21" customFormat="1">
      <c r="A290" s="49"/>
      <c r="B290" s="49"/>
      <c r="C290" s="49"/>
      <c r="D290" s="49"/>
      <c r="E290" s="49"/>
      <c r="F290" s="49"/>
    </row>
    <row r="291" spans="1:6" s="21" customFormat="1">
      <c r="A291" s="49"/>
      <c r="B291" s="49"/>
      <c r="C291" s="49"/>
      <c r="D291" s="49"/>
      <c r="E291" s="49"/>
      <c r="F291" s="49"/>
    </row>
    <row r="292" spans="1:6" s="21" customFormat="1">
      <c r="A292" s="49"/>
      <c r="B292" s="49"/>
      <c r="C292" s="49"/>
      <c r="D292" s="49"/>
      <c r="E292" s="49"/>
      <c r="F292" s="49"/>
    </row>
  </sheetData>
  <mergeCells count="5">
    <mergeCell ref="A1:I1"/>
    <mergeCell ref="A6:B6"/>
    <mergeCell ref="A7:B7"/>
    <mergeCell ref="A4:F4"/>
    <mergeCell ref="A3:F3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AQ81"/>
  <sheetViews>
    <sheetView workbookViewId="0">
      <selection activeCell="F37" sqref="F37"/>
    </sheetView>
  </sheetViews>
  <sheetFormatPr defaultRowHeight="11.25"/>
  <cols>
    <col min="1" max="1" width="7.83203125" customWidth="1"/>
    <col min="2" max="5" width="20.83203125" customWidth="1"/>
    <col min="6" max="6" width="25.83203125" customWidth="1"/>
    <col min="7" max="7" width="31.33203125" customWidth="1"/>
    <col min="8" max="8" width="8.83203125" customWidth="1"/>
    <col min="9" max="9" width="20.83203125" customWidth="1"/>
    <col min="10" max="10" width="13.83203125" customWidth="1"/>
    <col min="11" max="43" width="9.33203125" style="21"/>
  </cols>
  <sheetData>
    <row r="1" spans="1:10" s="21" customFormat="1" ht="15.75">
      <c r="A1" s="312" t="s">
        <v>262</v>
      </c>
      <c r="B1" s="312"/>
      <c r="C1" s="312"/>
      <c r="D1" s="312"/>
      <c r="E1" s="312"/>
      <c r="F1" s="312"/>
      <c r="G1" s="312"/>
      <c r="H1" s="312"/>
      <c r="I1" s="312"/>
      <c r="J1" s="312"/>
    </row>
    <row r="2" spans="1:10" ht="15.75">
      <c r="A2" s="156"/>
      <c r="B2" s="157"/>
      <c r="C2" s="158"/>
      <c r="D2" s="158"/>
      <c r="E2" s="153"/>
      <c r="F2" s="152"/>
      <c r="G2" s="152"/>
      <c r="H2" s="152"/>
      <c r="I2" s="154"/>
      <c r="J2" s="155"/>
    </row>
    <row r="3" spans="1:10" ht="18.75">
      <c r="A3" s="313" t="s">
        <v>248</v>
      </c>
      <c r="B3" s="313"/>
      <c r="C3" s="313"/>
      <c r="D3" s="313"/>
      <c r="E3" s="313"/>
      <c r="F3" s="313"/>
      <c r="G3" s="313"/>
      <c r="H3" s="313"/>
      <c r="I3" s="313"/>
      <c r="J3" s="313"/>
    </row>
    <row r="4" spans="1:10" ht="13.5" thickBot="1">
      <c r="A4" s="159"/>
      <c r="B4" s="157"/>
      <c r="C4" s="158"/>
      <c r="D4" s="159"/>
      <c r="E4" s="153"/>
      <c r="F4" s="152"/>
      <c r="G4" s="152"/>
      <c r="H4" s="152"/>
      <c r="I4" s="154"/>
      <c r="J4" s="155"/>
    </row>
    <row r="5" spans="1:10" ht="29.25" customHeight="1" thickTop="1" thickBot="1">
      <c r="A5" s="314" t="s">
        <v>249</v>
      </c>
      <c r="B5" s="316" t="s">
        <v>250</v>
      </c>
      <c r="C5" s="317"/>
      <c r="D5" s="306" t="s">
        <v>251</v>
      </c>
      <c r="E5" s="306" t="s">
        <v>252</v>
      </c>
      <c r="F5" s="306" t="s">
        <v>253</v>
      </c>
      <c r="G5" s="160" t="s">
        <v>254</v>
      </c>
      <c r="H5" s="306" t="s">
        <v>255</v>
      </c>
      <c r="I5" s="308" t="s">
        <v>256</v>
      </c>
      <c r="J5" s="308" t="s">
        <v>257</v>
      </c>
    </row>
    <row r="6" spans="1:10" ht="33" customHeight="1" thickBot="1">
      <c r="A6" s="315"/>
      <c r="B6" s="161" t="s">
        <v>258</v>
      </c>
      <c r="C6" s="162" t="s">
        <v>259</v>
      </c>
      <c r="D6" s="318"/>
      <c r="E6" s="319"/>
      <c r="F6" s="307"/>
      <c r="G6" s="163" t="s">
        <v>260</v>
      </c>
      <c r="H6" s="307"/>
      <c r="I6" s="307"/>
      <c r="J6" s="307"/>
    </row>
    <row r="7" spans="1:10" ht="15.75">
      <c r="A7" s="164">
        <v>1</v>
      </c>
      <c r="B7" s="161">
        <v>2</v>
      </c>
      <c r="C7" s="165">
        <v>3</v>
      </c>
      <c r="D7" s="165">
        <v>4</v>
      </c>
      <c r="E7" s="165">
        <v>5</v>
      </c>
      <c r="F7" s="165">
        <v>6</v>
      </c>
      <c r="G7" s="165">
        <v>7</v>
      </c>
      <c r="H7" s="166">
        <v>8</v>
      </c>
      <c r="I7" s="167">
        <v>9</v>
      </c>
      <c r="J7" s="167">
        <v>10</v>
      </c>
    </row>
    <row r="8" spans="1:10" ht="15.75">
      <c r="A8" s="168"/>
      <c r="B8" s="169"/>
      <c r="C8" s="170"/>
      <c r="D8" s="171"/>
      <c r="E8" s="169"/>
      <c r="F8" s="170"/>
      <c r="G8" s="170"/>
      <c r="H8" s="172"/>
      <c r="I8" s="173"/>
      <c r="J8" s="174"/>
    </row>
    <row r="9" spans="1:10" ht="16.5" thickBot="1">
      <c r="A9" s="175"/>
      <c r="B9" s="169"/>
      <c r="C9" s="176"/>
      <c r="D9" s="177"/>
      <c r="E9" s="178"/>
      <c r="F9" s="176"/>
      <c r="G9" s="170"/>
      <c r="H9" s="179"/>
      <c r="I9" s="173"/>
      <c r="J9" s="180"/>
    </row>
    <row r="10" spans="1:10" ht="16.5" thickBot="1">
      <c r="A10" s="309" t="s">
        <v>261</v>
      </c>
      <c r="B10" s="310"/>
      <c r="C10" s="310"/>
      <c r="D10" s="310"/>
      <c r="E10" s="310"/>
      <c r="F10" s="310"/>
      <c r="G10" s="310"/>
      <c r="H10" s="311"/>
      <c r="I10" s="181"/>
      <c r="J10" s="182"/>
    </row>
    <row r="11" spans="1:10" ht="16.5" thickTop="1">
      <c r="A11" s="183"/>
      <c r="B11" s="184"/>
      <c r="C11" s="185"/>
      <c r="D11" s="186"/>
      <c r="E11" s="184"/>
      <c r="F11" s="185"/>
      <c r="G11" s="187"/>
      <c r="H11" s="188"/>
      <c r="I11" s="189"/>
      <c r="J11" s="189"/>
    </row>
    <row r="12" spans="1:10" s="21" customFormat="1"/>
    <row r="13" spans="1:10" s="21" customFormat="1"/>
    <row r="14" spans="1:10" s="21" customFormat="1"/>
    <row r="15" spans="1:10" s="21" customFormat="1"/>
    <row r="16" spans="1:10" s="21" customFormat="1"/>
    <row r="17" s="21" customFormat="1"/>
    <row r="18" s="21" customFormat="1"/>
    <row r="19" s="21" customFormat="1"/>
    <row r="20" s="21" customFormat="1"/>
    <row r="21" s="21" customFormat="1"/>
    <row r="22" s="21" customFormat="1"/>
    <row r="23" s="21" customFormat="1"/>
    <row r="24" s="21" customFormat="1"/>
    <row r="25" s="21" customFormat="1"/>
    <row r="26" s="21" customFormat="1"/>
    <row r="27" s="21" customFormat="1"/>
    <row r="28" s="21" customFormat="1"/>
    <row r="29" s="21" customFormat="1"/>
    <row r="30" s="21" customFormat="1"/>
    <row r="31" s="21" customFormat="1"/>
    <row r="32" s="21" customFormat="1"/>
    <row r="33" s="21" customFormat="1"/>
    <row r="34" s="21" customFormat="1"/>
    <row r="35" s="21" customFormat="1"/>
    <row r="36" s="21" customFormat="1"/>
    <row r="37" s="21" customFormat="1"/>
    <row r="38" s="21" customFormat="1"/>
    <row r="39" s="21" customFormat="1"/>
    <row r="40" s="21" customFormat="1"/>
    <row r="41" s="21" customFormat="1"/>
    <row r="42" s="21" customFormat="1"/>
    <row r="43" s="21" customFormat="1"/>
    <row r="44" s="21" customFormat="1"/>
    <row r="45" s="21" customFormat="1"/>
    <row r="46" s="21" customFormat="1"/>
    <row r="47" s="21" customFormat="1"/>
    <row r="48" s="21" customFormat="1"/>
    <row r="49" s="21" customFormat="1"/>
    <row r="50" s="21" customFormat="1"/>
    <row r="51" s="21" customFormat="1"/>
    <row r="52" s="21" customFormat="1"/>
    <row r="53" s="21" customFormat="1"/>
    <row r="54" s="21" customFormat="1"/>
    <row r="55" s="21" customFormat="1"/>
    <row r="56" s="21" customFormat="1"/>
    <row r="57" s="21" customFormat="1"/>
    <row r="58" s="21" customFormat="1"/>
    <row r="59" s="21" customFormat="1"/>
    <row r="60" s="21" customFormat="1"/>
    <row r="61" s="21" customFormat="1"/>
    <row r="62" s="21" customFormat="1"/>
    <row r="63" s="21" customFormat="1"/>
    <row r="64" s="21" customFormat="1"/>
    <row r="65" s="21" customFormat="1"/>
    <row r="66" s="21" customFormat="1"/>
    <row r="67" s="21" customFormat="1"/>
    <row r="68" s="21" customFormat="1"/>
    <row r="69" s="21" customFormat="1"/>
    <row r="70" s="21" customFormat="1"/>
    <row r="71" s="21" customFormat="1"/>
    <row r="72" s="21" customFormat="1"/>
    <row r="73" s="21" customFormat="1"/>
    <row r="74" s="21" customFormat="1"/>
    <row r="75" s="21" customFormat="1"/>
    <row r="76" s="21" customFormat="1"/>
    <row r="77" s="21" customFormat="1"/>
    <row r="78" s="21" customFormat="1"/>
    <row r="79" s="21" customFormat="1"/>
    <row r="80" s="21" customFormat="1"/>
    <row r="81" s="21" customFormat="1"/>
  </sheetData>
  <mergeCells count="11">
    <mergeCell ref="E5:E6"/>
    <mergeCell ref="F5:F6"/>
    <mergeCell ref="H5:H6"/>
    <mergeCell ref="I5:I6"/>
    <mergeCell ref="J5:J6"/>
    <mergeCell ref="A10:H10"/>
    <mergeCell ref="A1:J1"/>
    <mergeCell ref="A3:J3"/>
    <mergeCell ref="A5:A6"/>
    <mergeCell ref="B5:C5"/>
    <mergeCell ref="D5:D6"/>
  </mergeCells>
  <pageMargins left="0" right="0" top="0.74803149606299213" bottom="0.7480314960629921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14</vt:i4>
      </vt:variant>
      <vt:variant>
        <vt:lpstr>Imenovani rasponi</vt:lpstr>
      </vt:variant>
      <vt:variant>
        <vt:i4>5</vt:i4>
      </vt:variant>
    </vt:vector>
  </HeadingPairs>
  <TitlesOfParts>
    <vt:vector size="19" baseType="lpstr">
      <vt:lpstr>SAŽETAK</vt:lpstr>
      <vt:lpstr>RAČUN PRIHODA I RASHODA</vt:lpstr>
      <vt:lpstr>PRIHOD I RASHODI PREMA IZVORIMA</vt:lpstr>
      <vt:lpstr>RASHODI PREMA FUNKCIJSKOJ KLASI</vt:lpstr>
      <vt:lpstr>RAČUN FINANCIRANJA PREMA EKONOM</vt:lpstr>
      <vt:lpstr>RAČUN FIN PREMA IZVORIMA FINANC</vt:lpstr>
      <vt:lpstr>POSEBNI DIO</vt:lpstr>
      <vt:lpstr>PREGLED DANIH JAMSTAVA </vt:lpstr>
      <vt:lpstr>IZVRŠENA PLAĆANJA PO PROTESTNIM</vt:lpstr>
      <vt:lpstr>PREGLED ZADUŽIVANJA 1.-6. 2023.</vt:lpstr>
      <vt:lpstr>FP0002PRPV2</vt:lpstr>
      <vt:lpstr>FP0002PRR</vt:lpstr>
      <vt:lpstr>FP0002PRB</vt:lpstr>
      <vt:lpstr>FP0005PRV2</vt:lpstr>
      <vt:lpstr>DF_GRID_2</vt:lpstr>
      <vt:lpstr>FP0002PRPV2!Podrucje_ispisa</vt:lpstr>
      <vt:lpstr>'IZVRŠENA PLAĆANJA PO PROTESTNIM'!Podrucje_ispisa</vt:lpstr>
      <vt:lpstr>'PREGLED DANIH JAMSTAVA '!Podrucje_ispisa</vt:lpstr>
      <vt:lpstr>'PREGLED ZADUŽIVANJA 1.-6. 2023.'!Podrucje_ispisa</vt:lpstr>
    </vt:vector>
  </TitlesOfParts>
  <Company>SAP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FP0001PR Sažetak</dc:title>
  <dc:creator>I027330</dc:creator>
  <cp:lastModifiedBy>%username%</cp:lastModifiedBy>
  <cp:lastPrinted>2023-12-04T16:38:52Z</cp:lastPrinted>
  <dcterms:created xsi:type="dcterms:W3CDTF">2006-05-18T10:01:57Z</dcterms:created>
  <dcterms:modified xsi:type="dcterms:W3CDTF">2023-12-08T13:26:33Z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FP0001PR Sažetak.xls</vt:lpwstr>
  </property>
  <property fmtid="{D5CDD505-2E9C-101B-9397-08002B2CF9AE}" pid="3" name="_NewReviewCycle">
    <vt:lpwstr/>
  </property>
  <property fmtid="{D5CDD505-2E9C-101B-9397-08002B2CF9AE}" pid="4" name="BExAnalyzer_Activesheet">
    <vt:lpwstr>Sažetak</vt:lpwstr>
  </property>
</Properties>
</file>